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g\Tech Team\Fees&amp;Term Related\201740\"/>
    </mc:Choice>
  </mc:AlternateContent>
  <bookViews>
    <workbookView xWindow="0" yWindow="0" windowWidth="17232" windowHeight="7188" activeTab="1"/>
  </bookViews>
  <sheets>
    <sheet name="ACYR15-16" sheetId="1" r:id="rId1"/>
    <sheet name="ACYR16-17" sheetId="3" r:id="rId2"/>
    <sheet name="Holidays" sheetId="2" state="hidden" r:id="rId3"/>
  </sheets>
  <externalReferences>
    <externalReference r:id="rId4"/>
    <externalReference r:id="rId5"/>
    <externalReference r:id="rId6"/>
  </externalReferences>
  <definedNames>
    <definedName name="holiday">Holidays!$B$2:$B$29</definedName>
    <definedName name="holidays" localSheetId="2">Holidays!$B$2:$B$29</definedName>
    <definedName name="holidays">[1]Holidays!$E$2:$E$200</definedName>
    <definedName name="POT_1">[2]Extract!$B$2:$H$31</definedName>
    <definedName name="POT_A">[3]Extract!$B$52:$H$70</definedName>
    <definedName name="POT_B">[3]Extract!$B$73:$H$91</definedName>
    <definedName name="POT_X">[2]Extract!$B$34:$H$63</definedName>
    <definedName name="_xlnm.Print_Area" localSheetId="1">'ACYR16-17'!$O$1:$Z$46</definedName>
  </definedNames>
  <calcPr calcId="152511"/>
</workbook>
</file>

<file path=xl/calcChain.xml><?xml version="1.0" encoding="utf-8"?>
<calcChain xmlns="http://schemas.openxmlformats.org/spreadsheetml/2006/main">
  <c r="Y8" i="3" l="1"/>
  <c r="W8" i="3"/>
  <c r="X8" i="3" s="1"/>
  <c r="L23" i="3"/>
  <c r="S23" i="3"/>
  <c r="Y23" i="3"/>
  <c r="Y41" i="3"/>
  <c r="E41" i="3"/>
  <c r="L41" i="3"/>
  <c r="S41" i="3"/>
  <c r="W37" i="3"/>
  <c r="W36" i="3"/>
  <c r="X36" i="3" s="1"/>
  <c r="Q37" i="3"/>
  <c r="R37" i="3" s="1"/>
  <c r="Q36" i="3"/>
  <c r="J37" i="3"/>
  <c r="K37" i="3" s="1"/>
  <c r="J36" i="3"/>
  <c r="C36" i="3"/>
  <c r="C37" i="3"/>
  <c r="D37" i="3" s="1"/>
  <c r="X37" i="3"/>
  <c r="R36" i="3"/>
  <c r="K36" i="3"/>
  <c r="D36" i="3"/>
  <c r="K27" i="3"/>
  <c r="K26" i="3"/>
  <c r="D27" i="3"/>
  <c r="D26" i="3"/>
  <c r="X27" i="3"/>
  <c r="X26" i="3"/>
  <c r="R27" i="3"/>
  <c r="R26" i="3"/>
  <c r="W27" i="3"/>
  <c r="W26" i="3"/>
  <c r="W23" i="3"/>
  <c r="X23" i="3" s="1"/>
  <c r="Q27" i="3"/>
  <c r="Q26" i="3"/>
  <c r="J27" i="3"/>
  <c r="J26" i="3"/>
  <c r="C27" i="3"/>
  <c r="C26" i="3"/>
  <c r="Q23" i="3"/>
  <c r="R23" i="3" s="1"/>
  <c r="J23" i="3"/>
  <c r="K23" i="3" s="1"/>
  <c r="C23" i="3"/>
  <c r="D23" i="3" s="1"/>
  <c r="Q8" i="3" l="1"/>
  <c r="R8" i="3" s="1"/>
  <c r="J8" i="3"/>
  <c r="K8" i="3" s="1"/>
  <c r="C8" i="3"/>
  <c r="D8" i="3" s="1"/>
  <c r="W6" i="3"/>
  <c r="W11" i="3"/>
  <c r="Q6" i="3"/>
  <c r="Q11" i="3"/>
  <c r="Q10" i="3"/>
  <c r="W28" i="3" l="1"/>
  <c r="Q28" i="3"/>
  <c r="J28" i="3"/>
  <c r="K28" i="3" s="1"/>
  <c r="J25" i="3"/>
  <c r="K25" i="3" s="1"/>
  <c r="J11" i="3"/>
  <c r="K11" i="3" s="1"/>
  <c r="J10" i="3"/>
  <c r="K10" i="3" s="1"/>
  <c r="J6" i="3"/>
  <c r="K6" i="3" s="1"/>
  <c r="C11" i="3"/>
  <c r="D11" i="3" s="1"/>
  <c r="C10" i="3"/>
  <c r="D10" i="3" s="1"/>
  <c r="C6" i="3"/>
  <c r="F25" i="3"/>
  <c r="F28" i="3"/>
  <c r="C28" i="3"/>
  <c r="C25" i="3"/>
  <c r="X46" i="3"/>
  <c r="R46" i="3"/>
  <c r="K46" i="3"/>
  <c r="D46" i="3"/>
  <c r="X42" i="3"/>
  <c r="D35" i="3"/>
  <c r="C35" i="3"/>
  <c r="X30" i="3"/>
  <c r="R30" i="3"/>
  <c r="D30" i="3"/>
  <c r="X29" i="3"/>
  <c r="Q29" i="3"/>
  <c r="J29" i="3"/>
  <c r="K29" i="3" s="1"/>
  <c r="X28" i="3"/>
  <c r="X25" i="3"/>
  <c r="R25" i="3"/>
  <c r="X24" i="3"/>
  <c r="Q24" i="3"/>
  <c r="J24" i="3"/>
  <c r="K24" i="3" s="1"/>
  <c r="C24" i="3"/>
  <c r="D24" i="3" s="1"/>
  <c r="Q22" i="3"/>
  <c r="J22" i="3"/>
  <c r="K22" i="3" s="1"/>
  <c r="X20" i="3"/>
  <c r="W20" i="3"/>
  <c r="Q20" i="3"/>
  <c r="W29" i="3" s="1"/>
  <c r="K20" i="3"/>
  <c r="J20" i="3"/>
  <c r="C20" i="3"/>
  <c r="C19" i="3"/>
  <c r="D19" i="3" s="1"/>
  <c r="X13" i="3"/>
  <c r="W13" i="3"/>
  <c r="Q13" i="3"/>
  <c r="R13" i="3" s="1"/>
  <c r="X12" i="3"/>
  <c r="R12" i="3"/>
  <c r="J13" i="3"/>
  <c r="K13" i="3" s="1"/>
  <c r="C45" i="3"/>
  <c r="D45" i="3" s="1"/>
  <c r="X11" i="3"/>
  <c r="R11" i="3"/>
  <c r="X10" i="3"/>
  <c r="R10" i="3"/>
  <c r="X9" i="3"/>
  <c r="Q9" i="3"/>
  <c r="J9" i="3"/>
  <c r="K9" i="3" s="1"/>
  <c r="C9" i="3"/>
  <c r="W7" i="3"/>
  <c r="X7" i="3" s="1"/>
  <c r="Q7" i="3"/>
  <c r="J7" i="3"/>
  <c r="K7" i="3" s="1"/>
  <c r="C7" i="3"/>
  <c r="X6" i="3"/>
  <c r="R6" i="3"/>
  <c r="X5" i="3"/>
  <c r="R5" i="3"/>
  <c r="K5" i="3"/>
  <c r="D5" i="3"/>
  <c r="W4" i="3"/>
  <c r="W19" i="3" s="1"/>
  <c r="X19" i="3" s="1"/>
  <c r="Q4" i="3"/>
  <c r="J4" i="3"/>
  <c r="J19" i="3" s="1"/>
  <c r="K19" i="3" s="1"/>
  <c r="D4" i="3"/>
  <c r="X3" i="3"/>
  <c r="R3" i="3"/>
  <c r="P3" i="3"/>
  <c r="K3" i="3"/>
  <c r="D3" i="3"/>
  <c r="X4" i="3" l="1"/>
  <c r="W35" i="3"/>
  <c r="X35" i="3" s="1"/>
  <c r="Y9" i="3"/>
  <c r="Y7" i="3"/>
  <c r="Y10" i="3"/>
  <c r="Y6" i="3"/>
  <c r="Y11" i="3"/>
  <c r="C13" i="3"/>
  <c r="D13" i="3" s="1"/>
  <c r="W44" i="3"/>
  <c r="Q44" i="3"/>
  <c r="R44" i="3" s="1"/>
  <c r="X44" i="3"/>
  <c r="Q43" i="3"/>
  <c r="R43" i="3" s="1"/>
  <c r="D12" i="3"/>
  <c r="E6" i="3"/>
  <c r="R28" i="3"/>
  <c r="D6" i="3"/>
  <c r="D9" i="3"/>
  <c r="W40" i="3"/>
  <c r="Q39" i="3"/>
  <c r="R39" i="3" s="1"/>
  <c r="Q45" i="3"/>
  <c r="R45" i="3" s="1"/>
  <c r="Q42" i="3"/>
  <c r="R42" i="3" s="1"/>
  <c r="Q40" i="3"/>
  <c r="W45" i="3"/>
  <c r="X45" i="3" s="1"/>
  <c r="W39" i="3"/>
  <c r="X39" i="3" s="1"/>
  <c r="R38" i="3"/>
  <c r="C21" i="3"/>
  <c r="D21" i="3" s="1"/>
  <c r="K4" i="3"/>
  <c r="J35" i="3"/>
  <c r="K35" i="3" s="1"/>
  <c r="L22" i="3"/>
  <c r="D25" i="3"/>
  <c r="D7" i="3"/>
  <c r="Q35" i="3"/>
  <c r="R35" i="3" s="1"/>
  <c r="Q19" i="3"/>
  <c r="R19" i="3" s="1"/>
  <c r="D20" i="3"/>
  <c r="C29" i="3"/>
  <c r="D28" i="3"/>
  <c r="F24" i="3"/>
  <c r="C22" i="3"/>
  <c r="D22" i="3" s="1"/>
  <c r="R24" i="3"/>
  <c r="R4" i="3"/>
  <c r="R7" i="3"/>
  <c r="R9" i="3"/>
  <c r="X38" i="3"/>
  <c r="R22" i="3"/>
  <c r="Q21" i="3"/>
  <c r="R21" i="3" s="1"/>
  <c r="W22" i="3"/>
  <c r="R29" i="3"/>
  <c r="R20" i="3"/>
  <c r="S28" i="3"/>
  <c r="W21" i="3"/>
  <c r="X21" i="3" s="1"/>
  <c r="J45" i="3"/>
  <c r="K45" i="3" s="1"/>
  <c r="K12" i="3"/>
  <c r="J21" i="3"/>
  <c r="K21" i="3" s="1"/>
  <c r="V30" i="1"/>
  <c r="V29" i="1"/>
  <c r="V19" i="1"/>
  <c r="V18" i="1"/>
  <c r="V8" i="1"/>
  <c r="V7" i="1"/>
  <c r="E32" i="1"/>
  <c r="E31" i="1"/>
  <c r="E30" i="1"/>
  <c r="E29" i="1"/>
  <c r="E28" i="1"/>
  <c r="E27" i="1"/>
  <c r="E21" i="1"/>
  <c r="E20" i="1"/>
  <c r="E19" i="1"/>
  <c r="E18" i="1"/>
  <c r="E17" i="1"/>
  <c r="E16" i="1"/>
  <c r="E10" i="1"/>
  <c r="E9" i="1"/>
  <c r="E8" i="1"/>
  <c r="E7" i="1"/>
  <c r="E6" i="1"/>
  <c r="E5" i="1"/>
  <c r="P32" i="1"/>
  <c r="J32" i="1"/>
  <c r="P31" i="1"/>
  <c r="J31" i="1"/>
  <c r="P30" i="1"/>
  <c r="J30" i="1"/>
  <c r="P29" i="1"/>
  <c r="J29" i="1"/>
  <c r="P28" i="1"/>
  <c r="J28" i="1"/>
  <c r="P27" i="1"/>
  <c r="J27" i="1"/>
  <c r="P21" i="1"/>
  <c r="J21" i="1"/>
  <c r="P20" i="1"/>
  <c r="J20" i="1"/>
  <c r="P19" i="1"/>
  <c r="J19" i="1"/>
  <c r="P18" i="1"/>
  <c r="J18" i="1"/>
  <c r="P17" i="1"/>
  <c r="J17" i="1"/>
  <c r="P16" i="1"/>
  <c r="J16" i="1"/>
  <c r="P10" i="1"/>
  <c r="J10" i="1"/>
  <c r="P9" i="1"/>
  <c r="J9" i="1"/>
  <c r="P8" i="1"/>
  <c r="J8" i="1"/>
  <c r="P7" i="1"/>
  <c r="J7" i="1"/>
  <c r="P6" i="1"/>
  <c r="J6" i="1"/>
  <c r="P5" i="1"/>
  <c r="J5" i="1"/>
  <c r="U7" i="1"/>
  <c r="I22" i="1"/>
  <c r="E64" i="2"/>
  <c r="E65" i="2" s="1"/>
  <c r="E66" i="2" s="1"/>
  <c r="E67" i="2" s="1"/>
  <c r="E68" i="2" s="1"/>
  <c r="E70" i="2" s="1"/>
  <c r="E71" i="2" s="1"/>
  <c r="E72" i="2" s="1"/>
  <c r="E73" i="2" s="1"/>
  <c r="B49" i="2"/>
  <c r="E56" i="2"/>
  <c r="E57" i="2" s="1"/>
  <c r="E58" i="2" s="1"/>
  <c r="E59" i="2" s="1"/>
  <c r="E36" i="2"/>
  <c r="E37" i="2" s="1"/>
  <c r="E38" i="2" s="1"/>
  <c r="E39" i="2" s="1"/>
  <c r="E26" i="2"/>
  <c r="E24" i="2"/>
  <c r="E6" i="2"/>
  <c r="E4" i="2"/>
  <c r="X40" i="3" l="1"/>
  <c r="W41" i="3"/>
  <c r="X41" i="3" s="1"/>
  <c r="R40" i="3"/>
  <c r="Q41" i="3"/>
  <c r="L11" i="3"/>
  <c r="L8" i="3"/>
  <c r="L28" i="3"/>
  <c r="S8" i="3"/>
  <c r="S24" i="3"/>
  <c r="L24" i="3"/>
  <c r="L25" i="3"/>
  <c r="E10" i="3"/>
  <c r="E7" i="3"/>
  <c r="E8" i="3"/>
  <c r="S21" i="3"/>
  <c r="S25" i="3"/>
  <c r="E11" i="3"/>
  <c r="S9" i="3"/>
  <c r="S22" i="3"/>
  <c r="S7" i="3"/>
  <c r="E9" i="3"/>
  <c r="L10" i="3"/>
  <c r="S11" i="3"/>
  <c r="S10" i="3"/>
  <c r="S6" i="3"/>
  <c r="Y25" i="3"/>
  <c r="Y21" i="3"/>
  <c r="Y28" i="3"/>
  <c r="L21" i="3"/>
  <c r="L6" i="3"/>
  <c r="J43" i="3"/>
  <c r="K43" i="3" s="1"/>
  <c r="J44" i="3"/>
  <c r="Y24" i="3"/>
  <c r="L9" i="3"/>
  <c r="L7" i="3"/>
  <c r="X22" i="3"/>
  <c r="Y22" i="3"/>
  <c r="D29" i="3"/>
  <c r="W8" i="1"/>
  <c r="J42" i="3"/>
  <c r="K42" i="3" s="1"/>
  <c r="J40" i="3"/>
  <c r="K38" i="3"/>
  <c r="J39" i="3"/>
  <c r="K39" i="3" s="1"/>
  <c r="W7" i="1"/>
  <c r="Y42" i="3"/>
  <c r="F29" i="3"/>
  <c r="E23" i="3" s="1"/>
  <c r="S44" i="3"/>
  <c r="K9" i="1"/>
  <c r="K8" i="1"/>
  <c r="W18" i="1"/>
  <c r="W19" i="1"/>
  <c r="W29" i="1"/>
  <c r="W30" i="1"/>
  <c r="K7" i="1"/>
  <c r="Q7" i="1"/>
  <c r="K18" i="1"/>
  <c r="K29" i="1"/>
  <c r="F5" i="1"/>
  <c r="F27" i="1"/>
  <c r="F28" i="1"/>
  <c r="F29" i="1"/>
  <c r="F30" i="1"/>
  <c r="K27" i="1"/>
  <c r="F31" i="1"/>
  <c r="F9" i="1"/>
  <c r="K28" i="1"/>
  <c r="U18" i="1"/>
  <c r="U8" i="1"/>
  <c r="U15" i="1"/>
  <c r="K5" i="1"/>
  <c r="K6" i="1"/>
  <c r="K17" i="1"/>
  <c r="K30" i="1"/>
  <c r="K19" i="1"/>
  <c r="K31" i="1"/>
  <c r="K16" i="1"/>
  <c r="K20" i="1"/>
  <c r="F6" i="1"/>
  <c r="F8" i="1"/>
  <c r="F20" i="1"/>
  <c r="F7" i="1"/>
  <c r="F16" i="1"/>
  <c r="F18" i="1"/>
  <c r="F17" i="1"/>
  <c r="F19" i="1"/>
  <c r="D4" i="1"/>
  <c r="I4" i="1"/>
  <c r="O4" i="1"/>
  <c r="D5" i="1"/>
  <c r="I5" i="1"/>
  <c r="I6" i="1"/>
  <c r="Q6" i="1"/>
  <c r="D7" i="1"/>
  <c r="O7" i="1"/>
  <c r="D8" i="1"/>
  <c r="I8" i="1"/>
  <c r="D9" i="1"/>
  <c r="I9" i="1"/>
  <c r="D11" i="1"/>
  <c r="I10" i="1"/>
  <c r="O10" i="1"/>
  <c r="O11" i="1"/>
  <c r="D15" i="1"/>
  <c r="O20" i="1"/>
  <c r="D22" i="1"/>
  <c r="O22" i="1"/>
  <c r="D33" i="1"/>
  <c r="I33" i="1"/>
  <c r="O33" i="1"/>
  <c r="S42" i="3" l="1"/>
  <c r="Y39" i="3"/>
  <c r="S39" i="3"/>
  <c r="K40" i="3"/>
  <c r="J41" i="3"/>
  <c r="R41" i="3"/>
  <c r="Y40" i="3"/>
  <c r="K44" i="3"/>
  <c r="S40" i="3"/>
  <c r="S43" i="3"/>
  <c r="Y44" i="3"/>
  <c r="E25" i="3"/>
  <c r="E28" i="3"/>
  <c r="E21" i="3"/>
  <c r="L39" i="3"/>
  <c r="L43" i="3"/>
  <c r="L40" i="3"/>
  <c r="C44" i="3"/>
  <c r="C43" i="3"/>
  <c r="E24" i="3"/>
  <c r="L44" i="3"/>
  <c r="Y43" i="3"/>
  <c r="L42" i="3"/>
  <c r="C42" i="3"/>
  <c r="D42" i="3" s="1"/>
  <c r="C40" i="3"/>
  <c r="C39" i="3"/>
  <c r="D39" i="3" s="1"/>
  <c r="D44" i="3"/>
  <c r="D38" i="3"/>
  <c r="E22" i="3"/>
  <c r="O18" i="1"/>
  <c r="O5" i="1"/>
  <c r="Q5" i="1"/>
  <c r="O8" i="1"/>
  <c r="Q8" i="1"/>
  <c r="O9" i="1"/>
  <c r="Q9" i="1"/>
  <c r="I18" i="1"/>
  <c r="I17" i="1"/>
  <c r="D20" i="1"/>
  <c r="D17" i="1"/>
  <c r="D19" i="1"/>
  <c r="O17" i="1"/>
  <c r="O19" i="1"/>
  <c r="D18" i="1"/>
  <c r="I16" i="1"/>
  <c r="O15" i="1"/>
  <c r="D21" i="1"/>
  <c r="I15" i="1"/>
  <c r="I21" i="1"/>
  <c r="D16" i="1"/>
  <c r="I11" i="1"/>
  <c r="I7" i="1"/>
  <c r="O6" i="1"/>
  <c r="D6" i="1"/>
  <c r="I32" i="1"/>
  <c r="D10" i="1"/>
  <c r="D32" i="1"/>
  <c r="O16" i="1"/>
  <c r="D43" i="3" l="1"/>
  <c r="K41" i="3"/>
  <c r="D40" i="3"/>
  <c r="C41" i="3"/>
  <c r="E43" i="3"/>
  <c r="E44" i="3"/>
  <c r="E39" i="3"/>
  <c r="E40" i="3"/>
  <c r="E42" i="3"/>
  <c r="Q20" i="1"/>
  <c r="Q16" i="1"/>
  <c r="Q17" i="1"/>
  <c r="Q18" i="1"/>
  <c r="Q19" i="1"/>
  <c r="U19" i="1"/>
  <c r="D31" i="1"/>
  <c r="D29" i="1"/>
  <c r="D27" i="1"/>
  <c r="D26" i="1"/>
  <c r="D30" i="1"/>
  <c r="D28" i="1"/>
  <c r="I26" i="1"/>
  <c r="I29" i="1"/>
  <c r="I31" i="1"/>
  <c r="I27" i="1"/>
  <c r="I28" i="1"/>
  <c r="I30" i="1"/>
  <c r="O21" i="1"/>
  <c r="D41" i="3" l="1"/>
  <c r="U30" i="1"/>
  <c r="O27" i="1"/>
  <c r="O32" i="1"/>
  <c r="O30" i="1"/>
  <c r="O28" i="1"/>
  <c r="O26" i="1"/>
  <c r="O29" i="1"/>
  <c r="O31" i="1"/>
  <c r="U29" i="1" l="1"/>
  <c r="Q30" i="1"/>
  <c r="Q29" i="1" l="1"/>
  <c r="Q28" i="1"/>
  <c r="Q27" i="1"/>
  <c r="Q31" i="1"/>
</calcChain>
</file>

<file path=xl/comments1.xml><?xml version="1.0" encoding="utf-8"?>
<comments xmlns="http://schemas.openxmlformats.org/spreadsheetml/2006/main">
  <authors>
    <author>WSUadm</author>
    <author>Deanna McGrath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Verify all dates against Academic Calendar as printed or from Registrar website</t>
        </r>
      </text>
    </comment>
    <comment ref="B5" authorId="1" shapeId="0">
      <text>
        <r>
          <rPr>
            <b/>
            <sz val="9"/>
            <color indexed="81"/>
            <rFont val="Tahoma"/>
            <family val="2"/>
          </rPr>
          <t>Trad Last Day to Drop with a 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Different from Fall/Spring A&amp;B terms</t>
        </r>
      </text>
    </comment>
  </commentList>
</comments>
</file>

<file path=xl/comments2.xml><?xml version="1.0" encoding="utf-8"?>
<comments xmlns="http://schemas.openxmlformats.org/spreadsheetml/2006/main">
  <authors>
    <author>WSUadm</author>
    <author>Deanna McGrath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Verify all dates against Academic Calendar as printed or from Registrar website</t>
        </r>
      </text>
    </comment>
    <comment ref="B7" authorId="1" shapeId="0">
      <text>
        <r>
          <rPr>
            <b/>
            <sz val="9"/>
            <color indexed="81"/>
            <rFont val="Tahoma"/>
            <family val="2"/>
          </rPr>
          <t>Final Payment due on census date.  Day after census begins Same Day Payment req'd period.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Final Payment due on census date.  Day after census begins Same Day Payment req'd period.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" authorId="1" shapeId="0">
      <text>
        <r>
          <rPr>
            <b/>
            <sz val="9"/>
            <color indexed="81"/>
            <rFont val="Tahoma"/>
            <family val="2"/>
          </rPr>
          <t>Final Payment due on census date.  Day after census begins Same Day Payment req'd period.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1" shapeId="0">
      <text>
        <r>
          <rPr>
            <b/>
            <sz val="9"/>
            <color indexed="81"/>
            <rFont val="Tahoma"/>
            <family val="2"/>
          </rPr>
          <t>Backout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</rPr>
          <t>Backout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9" authorId="1" shapeId="0">
      <text>
        <r>
          <rPr>
            <b/>
            <sz val="9"/>
            <color indexed="81"/>
            <rFont val="Tahoma"/>
            <family val="2"/>
          </rPr>
          <t>Backout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End Wk 9 skipping Spring Break week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Different from Fall/Spring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1" authorId="0" shapeId="0">
      <text>
        <r>
          <rPr>
            <b/>
            <sz val="9"/>
            <color indexed="81"/>
            <rFont val="Tahoma"/>
            <family val="2"/>
          </rPr>
          <t>Different from Fall/Spring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Must be Saturday - look at academic calendar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</rPr>
          <t>For Summer, classes held Mon-Th only, full term 48 class days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2" authorId="0" shapeId="0">
      <text>
        <r>
          <rPr>
            <b/>
            <sz val="9"/>
            <color indexed="81"/>
            <rFont val="Tahoma"/>
            <family val="2"/>
          </rPr>
          <t>For Summer, classes held Mon-Th only, full term 48 class days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Different from Fall/Spring A&amp;B terms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</rPr>
          <t>Different from Fall/Spring A&amp;B terms</t>
        </r>
      </text>
    </comment>
    <comment ref="O24" authorId="0" shapeId="0">
      <text>
        <r>
          <rPr>
            <b/>
            <sz val="9"/>
            <color indexed="81"/>
            <rFont val="Tahoma"/>
            <family val="2"/>
          </rPr>
          <t>Different from Fall/Spring A&amp;B terms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 xml:space="preserve">Will have to figure out split btwn A &amp; B based on # of class days.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 xml:space="preserve">Will have to figure out split btwn A &amp; B based on # of class days.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" authorId="0" shapeId="0">
      <text>
        <r>
          <rPr>
            <b/>
            <sz val="9"/>
            <color indexed="81"/>
            <rFont val="Tahoma"/>
            <family val="2"/>
          </rPr>
          <t>Different from Fall/Spring A&amp;B terms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 xml:space="preserve"># of days of A + # of days of B should = # of days of Full (70)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<sst xmlns="http://schemas.openxmlformats.org/spreadsheetml/2006/main" count="572" uniqueCount="100">
  <si>
    <t>Calculate based on #days</t>
  </si>
  <si>
    <t>Must Enter/Confirm</t>
  </si>
  <si>
    <t>N/A</t>
  </si>
  <si>
    <t>Last Day of Finals</t>
  </si>
  <si>
    <t>Same as last class</t>
  </si>
  <si>
    <t>N/A for A &amp; B terms</t>
  </si>
  <si>
    <t>Last Class Day of Term</t>
  </si>
  <si>
    <t>Thursday ~24 class days</t>
  </si>
  <si>
    <t>Saturday ~35 class days</t>
  </si>
  <si>
    <t>Last Day to Drop with a W</t>
  </si>
  <si>
    <t>Fri/Sun of Week 4</t>
  </si>
  <si>
    <t>Fri/Sun of Week 5</t>
  </si>
  <si>
    <t>Last Day to Drop without a W</t>
  </si>
  <si>
    <t>Fri/Sun of Week 2</t>
  </si>
  <si>
    <t>Ext Last Day to Drop with a 100%</t>
  </si>
  <si>
    <t>Thursday of Week 2</t>
  </si>
  <si>
    <t>Wednesday of Week 2</t>
  </si>
  <si>
    <t>Census Date</t>
  </si>
  <si>
    <t>Monday of Week 2 (20%)</t>
  </si>
  <si>
    <t>Tuesday of Week 2 (20%)</t>
  </si>
  <si>
    <t>Tues of Week 1</t>
  </si>
  <si>
    <t>Trad Last Day to Drop with a 100%</t>
  </si>
  <si>
    <t>Weds of Week 1</t>
  </si>
  <si>
    <t>First Day of Class</t>
  </si>
  <si>
    <t>Saturday after last class day</t>
  </si>
  <si>
    <t>Thursday  - 48 class days</t>
  </si>
  <si>
    <t>Saturday - 70 class days</t>
  </si>
  <si>
    <t>Fri/Sun of Week 9</t>
  </si>
  <si>
    <t>Friday of Week 3</t>
  </si>
  <si>
    <t>Monday of Week 3</t>
  </si>
  <si>
    <t>Fri/Sun of Week 1</t>
  </si>
  <si>
    <t>12 wks; 48 class days</t>
  </si>
  <si>
    <t>Summer 2016 Full Term</t>
  </si>
  <si>
    <t>Spring 2016 Full Term</t>
  </si>
  <si>
    <t>Fall 2015 Full Term</t>
  </si>
  <si>
    <t>Last Day</t>
  </si>
  <si>
    <t>%%</t>
  </si>
  <si>
    <t>Full Term</t>
  </si>
  <si>
    <t>A Term</t>
  </si>
  <si>
    <t>B Term</t>
  </si>
  <si>
    <t>Holidays</t>
  </si>
  <si>
    <t>Master Holidays (w/College breaks)</t>
  </si>
  <si>
    <t>Labor Day</t>
  </si>
  <si>
    <t>Veteran's Day</t>
  </si>
  <si>
    <t>Day bf Thanksgiving</t>
  </si>
  <si>
    <t>Thanksgiving Day</t>
  </si>
  <si>
    <t>Day after Thanksgiving</t>
  </si>
  <si>
    <t>Christmas Eve</t>
  </si>
  <si>
    <t>Christmas</t>
  </si>
  <si>
    <t>New Year's Day</t>
  </si>
  <si>
    <t>Martin Luther King Day</t>
  </si>
  <si>
    <t>Spring Break</t>
  </si>
  <si>
    <t>Memorial Day</t>
  </si>
  <si>
    <t>Independence Day</t>
  </si>
  <si>
    <t>Summer Friday-No classes</t>
  </si>
  <si>
    <t>Last Day to Register w/o Instr Perm</t>
  </si>
  <si>
    <t>Summer Methodology</t>
  </si>
  <si>
    <t>Academic Yr '15-'16
Fall/Spring Methodology</t>
  </si>
  <si>
    <t>OPTION: Align Summer Percentages to Fall/Spring Methodology</t>
  </si>
  <si>
    <r>
      <rPr>
        <sz val="10"/>
        <color rgb="FFFF0000"/>
        <rFont val="Arial"/>
        <family val="2"/>
      </rPr>
      <t>Tuesday</t>
    </r>
    <r>
      <rPr>
        <sz val="10"/>
        <rFont val="Arial"/>
        <family val="2"/>
      </rPr>
      <t xml:space="preserve"> of Week 3</t>
    </r>
  </si>
  <si>
    <t>Fri/Sun of Week 8
(wk earlier than F/S)</t>
  </si>
  <si>
    <r>
      <rPr>
        <sz val="10"/>
        <color rgb="FFFF0000"/>
        <rFont val="Arial"/>
        <family val="2"/>
      </rPr>
      <t>Tuesday</t>
    </r>
    <r>
      <rPr>
        <sz val="10"/>
        <color indexed="64"/>
        <rFont val="Arial"/>
        <family val="2"/>
      </rPr>
      <t xml:space="preserve"> of Week 4</t>
    </r>
  </si>
  <si>
    <r>
      <rPr>
        <sz val="10"/>
        <color rgb="FFFF0000"/>
        <rFont val="Arial"/>
        <family val="2"/>
      </rPr>
      <t>Monday</t>
    </r>
    <r>
      <rPr>
        <sz val="10"/>
        <color indexed="64"/>
        <rFont val="Arial"/>
        <family val="2"/>
      </rPr>
      <t xml:space="preserve"> of Week 2</t>
    </r>
  </si>
  <si>
    <r>
      <rPr>
        <sz val="10"/>
        <color rgb="FFFF0000"/>
        <rFont val="Arial"/>
        <family val="2"/>
      </rPr>
      <t>Wednesday</t>
    </r>
    <r>
      <rPr>
        <sz val="10"/>
        <color indexed="64"/>
        <rFont val="Arial"/>
        <family val="2"/>
      </rPr>
      <t xml:space="preserve"> of Week 2</t>
    </r>
  </si>
  <si>
    <t>Fri/Sun of Week 4
(wk earlier than F/S)</t>
  </si>
  <si>
    <t>day of wk</t>
  </si>
  <si>
    <t>#wDays</t>
  </si>
  <si>
    <t>Summer A</t>
  </si>
  <si>
    <t>Summer B</t>
  </si>
  <si>
    <t>Academic Yr '16-'17</t>
  </si>
  <si>
    <t>Fall 2016 Full Term</t>
  </si>
  <si>
    <t>Last Day In person</t>
  </si>
  <si>
    <t>day of week</t>
  </si>
  <si>
    <t>Spring 2017 Full Term</t>
  </si>
  <si>
    <t>Summer 2017 Full Term</t>
  </si>
  <si>
    <t>Release Schedule of Classes</t>
  </si>
  <si>
    <t>First Day to Register</t>
  </si>
  <si>
    <r>
      <rPr>
        <sz val="10"/>
        <color rgb="FFFF0000"/>
        <rFont val="Arial"/>
        <family val="2"/>
      </rPr>
      <t>Tuesday</t>
    </r>
    <r>
      <rPr>
        <sz val="10"/>
        <color indexed="64"/>
        <rFont val="Arial"/>
        <family val="2"/>
      </rPr>
      <t xml:space="preserve"> of Week 4</t>
    </r>
  </si>
  <si>
    <t>Fri/Sun of Week 8</t>
  </si>
  <si>
    <t>Fall 2016 A Term</t>
  </si>
  <si>
    <t>Spring 2017 A Term</t>
  </si>
  <si>
    <t>Summer 2017 A Term</t>
  </si>
  <si>
    <r>
      <rPr>
        <sz val="10"/>
        <color rgb="FFFF0000"/>
        <rFont val="Arial"/>
        <family val="2"/>
      </rPr>
      <t>Monday</t>
    </r>
    <r>
      <rPr>
        <sz val="10"/>
        <color indexed="64"/>
        <rFont val="Arial"/>
        <family val="2"/>
      </rPr>
      <t xml:space="preserve"> of Week 2</t>
    </r>
  </si>
  <si>
    <r>
      <rPr>
        <sz val="10"/>
        <color rgb="FFFF0000"/>
        <rFont val="Arial"/>
        <family val="2"/>
      </rPr>
      <t>Wednesday</t>
    </r>
    <r>
      <rPr>
        <sz val="10"/>
        <color indexed="64"/>
        <rFont val="Arial"/>
        <family val="2"/>
      </rPr>
      <t xml:space="preserve"> of Week 2</t>
    </r>
  </si>
  <si>
    <t>SPRING BREAK</t>
  </si>
  <si>
    <t>Fall 2016 B Term</t>
  </si>
  <si>
    <t>Spring 2017 B Term</t>
  </si>
  <si>
    <t>Summer 2017 B Term</t>
  </si>
  <si>
    <t>% of Term</t>
  </si>
  <si>
    <t>#days   of Term</t>
  </si>
  <si>
    <t>Day after Census</t>
  </si>
  <si>
    <t>$100 per cr hr late fee Begins</t>
  </si>
  <si>
    <t>Ext Last Day to Drop with a 100%
BACKOUT
Last day to Opt In for Student Health</t>
  </si>
  <si>
    <t>Based on Full Term Date</t>
  </si>
  <si>
    <t>Final Payment Date</t>
  </si>
  <si>
    <t>BACKOUT
Last day to Opt In for Student Health</t>
  </si>
  <si>
    <r>
      <t>Census Date/</t>
    </r>
    <r>
      <rPr>
        <b/>
        <sz val="10"/>
        <color indexed="64"/>
        <rFont val="Arial"/>
        <family val="2"/>
      </rPr>
      <t>Final Payment Due Date</t>
    </r>
  </si>
  <si>
    <t>Fall: Mon prior to Lab Day</t>
  </si>
  <si>
    <t>Spr: 1st Mon after Jan. 6</t>
  </si>
  <si>
    <t>1 week after end 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</si>
</sst>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dd"/>
    <numFmt numFmtId="165" formatCode="mm/dd/yy;@"/>
    <numFmt numFmtId="166" formatCode="m/d/yyyy;@"/>
    <numFmt numFmtId="167" formatCode="[$-409]d\-mmm\-yy;@"/>
    <numFmt numFmtId="168" formatCode="ddd\,\ mmmm\ d\,\ yyyy"/>
    <numFmt numFmtId="169" formatCode="m/d/yy;@"/>
  </numFmts>
  <fonts count="11" x14ac:knownFonts="1">
    <font>
      <sz val="10"/>
      <color indexed="64"/>
      <name val="Arial"/>
      <family val="2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8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4">
    <xf numFmtId="0" fontId="0" fillId="0" borderId="0" xfId="0"/>
    <xf numFmtId="15" fontId="0" fillId="0" borderId="0" xfId="0" applyNumberFormat="1"/>
    <xf numFmtId="14" fontId="0" fillId="0" borderId="0" xfId="0" applyNumberFormat="1"/>
    <xf numFmtId="0" fontId="2" fillId="0" borderId="0" xfId="0" applyFont="1"/>
    <xf numFmtId="164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165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1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/>
    <xf numFmtId="9" fontId="0" fillId="0" borderId="1" xfId="1" applyFont="1" applyBorder="1"/>
    <xf numFmtId="164" fontId="0" fillId="0" borderId="1" xfId="0" applyNumberFormat="1" applyBorder="1" applyAlignment="1">
      <alignment vertical="center"/>
    </xf>
    <xf numFmtId="0" fontId="0" fillId="0" borderId="3" xfId="0" applyBorder="1" applyAlignment="1"/>
    <xf numFmtId="0" fontId="0" fillId="0" borderId="5" xfId="0" applyBorder="1" applyAlignment="1"/>
    <xf numFmtId="0" fontId="0" fillId="4" borderId="6" xfId="0" applyFill="1" applyBorder="1" applyAlignment="1"/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164" fontId="4" fillId="0" borderId="1" xfId="0" applyNumberFormat="1" applyFont="1" applyBorder="1" applyAlignment="1">
      <alignment horizontal="right"/>
    </xf>
    <xf numFmtId="0" fontId="0" fillId="5" borderId="0" xfId="0" applyFill="1"/>
    <xf numFmtId="164" fontId="5" fillId="0" borderId="1" xfId="0" applyNumberFormat="1" applyFont="1" applyFill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66" fontId="0" fillId="3" borderId="1" xfId="0" applyNumberForma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11" fontId="3" fillId="4" borderId="1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167" fontId="9" fillId="0" borderId="0" xfId="4" applyFont="1" applyFill="1" applyBorder="1" applyAlignment="1">
      <alignment vertical="top" wrapText="1"/>
    </xf>
    <xf numFmtId="167" fontId="1" fillId="0" borderId="0" xfId="4"/>
    <xf numFmtId="167" fontId="10" fillId="0" borderId="0" xfId="4" applyFont="1"/>
    <xf numFmtId="168" fontId="10" fillId="0" borderId="0" xfId="4" applyNumberFormat="1" applyFont="1"/>
    <xf numFmtId="0" fontId="0" fillId="0" borderId="1" xfId="0" applyFont="1" applyBorder="1"/>
    <xf numFmtId="14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Fill="1" applyBorder="1"/>
    <xf numFmtId="164" fontId="0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9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/>
    <xf numFmtId="14" fontId="0" fillId="2" borderId="1" xfId="0" applyNumberFormat="1" applyFill="1" applyBorder="1"/>
    <xf numFmtId="164" fontId="0" fillId="2" borderId="1" xfId="0" applyNumberFormat="1" applyFill="1" applyBorder="1"/>
    <xf numFmtId="1" fontId="0" fillId="2" borderId="1" xfId="0" applyNumberFormat="1" applyFill="1" applyBorder="1"/>
    <xf numFmtId="9" fontId="0" fillId="2" borderId="1" xfId="1" applyFont="1" applyFill="1" applyBorder="1"/>
    <xf numFmtId="164" fontId="0" fillId="2" borderId="1" xfId="0" applyNumberFormat="1" applyFont="1" applyFill="1" applyBorder="1" applyAlignment="1">
      <alignment vertical="center" wrapText="1"/>
    </xf>
    <xf numFmtId="14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9" fontId="0" fillId="2" borderId="1" xfId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11" fontId="3" fillId="0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4" fontId="0" fillId="6" borderId="1" xfId="0" applyNumberFormat="1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11" fontId="3" fillId="6" borderId="1" xfId="0" applyNumberFormat="1" applyFont="1" applyFill="1" applyBorder="1" applyAlignment="1">
      <alignment horizontal="center" wrapText="1"/>
    </xf>
    <xf numFmtId="0" fontId="0" fillId="6" borderId="1" xfId="0" applyFill="1" applyBorder="1"/>
    <xf numFmtId="0" fontId="2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164" fontId="2" fillId="6" borderId="1" xfId="0" applyNumberFormat="1" applyFont="1" applyFill="1" applyBorder="1"/>
    <xf numFmtId="14" fontId="0" fillId="6" borderId="1" xfId="0" applyNumberFormat="1" applyFill="1" applyBorder="1"/>
    <xf numFmtId="164" fontId="0" fillId="6" borderId="1" xfId="0" applyNumberFormat="1" applyFill="1" applyBorder="1"/>
    <xf numFmtId="0" fontId="2" fillId="6" borderId="1" xfId="0" applyFont="1" applyFill="1" applyBorder="1"/>
    <xf numFmtId="9" fontId="2" fillId="6" borderId="1" xfId="1" applyFont="1" applyFill="1" applyBorder="1"/>
    <xf numFmtId="1" fontId="2" fillId="6" borderId="1" xfId="0" applyNumberFormat="1" applyFont="1" applyFill="1" applyBorder="1"/>
    <xf numFmtId="9" fontId="0" fillId="6" borderId="1" xfId="1" applyFont="1" applyFill="1" applyBorder="1"/>
    <xf numFmtId="1" fontId="0" fillId="6" borderId="1" xfId="0" applyNumberFormat="1" applyFill="1" applyBorder="1"/>
    <xf numFmtId="164" fontId="5" fillId="3" borderId="1" xfId="0" applyNumberFormat="1" applyFont="1" applyFill="1" applyBorder="1"/>
    <xf numFmtId="0" fontId="2" fillId="3" borderId="1" xfId="0" applyFont="1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9" fontId="0" fillId="3" borderId="1" xfId="1" applyFont="1" applyFill="1" applyBorder="1"/>
    <xf numFmtId="1" fontId="0" fillId="3" borderId="1" xfId="0" applyNumberFormat="1" applyFill="1" applyBorder="1"/>
    <xf numFmtId="14" fontId="5" fillId="3" borderId="1" xfId="0" applyNumberFormat="1" applyFont="1" applyFill="1" applyBorder="1"/>
    <xf numFmtId="9" fontId="5" fillId="3" borderId="1" xfId="1" applyFont="1" applyFill="1" applyBorder="1"/>
    <xf numFmtId="1" fontId="5" fillId="3" borderId="1" xfId="0" applyNumberFormat="1" applyFont="1" applyFill="1" applyBorder="1"/>
    <xf numFmtId="164" fontId="2" fillId="3" borderId="1" xfId="0" applyNumberFormat="1" applyFont="1" applyFill="1" applyBorder="1"/>
    <xf numFmtId="164" fontId="2" fillId="3" borderId="1" xfId="12" applyNumberFormat="1" applyFont="1" applyFill="1" applyBorder="1"/>
    <xf numFmtId="1" fontId="0" fillId="7" borderId="1" xfId="0" applyNumberFormat="1" applyFill="1" applyBorder="1"/>
    <xf numFmtId="169" fontId="0" fillId="0" borderId="0" xfId="0" applyNumberFormat="1"/>
    <xf numFmtId="166" fontId="0" fillId="0" borderId="0" xfId="0" applyNumberFormat="1"/>
    <xf numFmtId="1" fontId="0" fillId="0" borderId="0" xfId="0" applyNumberFormat="1" applyFill="1" applyBorder="1"/>
    <xf numFmtId="2" fontId="0" fillId="0" borderId="0" xfId="0" applyNumberFormat="1"/>
    <xf numFmtId="0" fontId="0" fillId="4" borderId="4" xfId="0" applyFill="1" applyBorder="1" applyAlignment="1"/>
    <xf numFmtId="0" fontId="0" fillId="0" borderId="2" xfId="0" applyBorder="1"/>
    <xf numFmtId="9" fontId="2" fillId="0" borderId="1" xfId="1" applyFont="1" applyBorder="1"/>
    <xf numFmtId="1" fontId="2" fillId="0" borderId="1" xfId="0" applyNumberFormat="1" applyFont="1" applyBorder="1"/>
    <xf numFmtId="164" fontId="2" fillId="3" borderId="1" xfId="2" applyNumberFormat="1" applyFont="1" applyFill="1" applyBorder="1"/>
    <xf numFmtId="0" fontId="4" fillId="0" borderId="1" xfId="0" applyFont="1" applyBorder="1"/>
    <xf numFmtId="14" fontId="4" fillId="7" borderId="1" xfId="0" applyNumberFormat="1" applyFont="1" applyFill="1" applyBorder="1" applyAlignment="1">
      <alignment horizontal="right"/>
    </xf>
    <xf numFmtId="14" fontId="4" fillId="7" borderId="1" xfId="0" applyNumberFormat="1" applyFont="1" applyFill="1" applyBorder="1"/>
    <xf numFmtId="14" fontId="2" fillId="6" borderId="1" xfId="0" applyNumberFormat="1" applyFont="1" applyFill="1" applyBorder="1" applyAlignment="1">
      <alignment horizontal="right"/>
    </xf>
    <xf numFmtId="164" fontId="0" fillId="6" borderId="1" xfId="0" applyNumberForma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 vertical="top" wrapText="1"/>
    </xf>
    <xf numFmtId="14" fontId="5" fillId="0" borderId="1" xfId="0" applyNumberFormat="1" applyFont="1" applyFill="1" applyBorder="1"/>
    <xf numFmtId="0" fontId="5" fillId="0" borderId="1" xfId="0" applyFont="1" applyFill="1" applyBorder="1"/>
    <xf numFmtId="9" fontId="5" fillId="0" borderId="1" xfId="1" applyFont="1" applyFill="1" applyBorder="1"/>
    <xf numFmtId="1" fontId="5" fillId="0" borderId="1" xfId="0" applyNumberFormat="1" applyFont="1" applyFill="1" applyBorder="1"/>
    <xf numFmtId="14" fontId="2" fillId="3" borderId="1" xfId="12" applyNumberFormat="1" applyFill="1" applyBorder="1"/>
    <xf numFmtId="164" fontId="2" fillId="3" borderId="1" xfId="12" applyNumberFormat="1" applyFill="1" applyBorder="1"/>
    <xf numFmtId="1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4" fontId="0" fillId="3" borderId="1" xfId="0" applyNumberForma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9" fontId="0" fillId="3" borderId="1" xfId="1" applyFont="1" applyFill="1" applyBorder="1" applyAlignment="1">
      <alignment vertical="center"/>
    </xf>
    <xf numFmtId="1" fontId="0" fillId="3" borderId="1" xfId="0" applyNumberFormat="1" applyFill="1" applyBorder="1" applyAlignment="1">
      <alignment vertical="center"/>
    </xf>
    <xf numFmtId="164" fontId="5" fillId="3" borderId="1" xfId="12" applyNumberFormat="1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vertical="center"/>
    </xf>
    <xf numFmtId="9" fontId="5" fillId="3" borderId="1" xfId="1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9" fontId="2" fillId="0" borderId="1" xfId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9" fontId="5" fillId="0" borderId="1" xfId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vertical="center"/>
    </xf>
    <xf numFmtId="9" fontId="0" fillId="0" borderId="1" xfId="1" applyFont="1" applyFill="1" applyBorder="1"/>
    <xf numFmtId="1" fontId="0" fillId="0" borderId="1" xfId="0" applyNumberFormat="1" applyFill="1" applyBorder="1"/>
    <xf numFmtId="9" fontId="0" fillId="0" borderId="1" xfId="1" applyFon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0" fontId="0" fillId="0" borderId="1" xfId="0" applyFont="1" applyBorder="1" applyAlignment="1">
      <alignment wrapText="1"/>
    </xf>
    <xf numFmtId="0" fontId="0" fillId="6" borderId="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11" fontId="3" fillId="4" borderId="1" xfId="0" applyNumberFormat="1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left" vertical="center"/>
    </xf>
    <xf numFmtId="11" fontId="3" fillId="4" borderId="1" xfId="0" applyNumberFormat="1" applyFont="1" applyFill="1" applyBorder="1" applyAlignment="1">
      <alignment horizontal="center" vertical="top" wrapText="1"/>
    </xf>
  </cellXfs>
  <cellStyles count="21">
    <cellStyle name="Normal" xfId="0" builtinId="0"/>
    <cellStyle name="Normal 10" xfId="12"/>
    <cellStyle name="Normal 2" xfId="2"/>
    <cellStyle name="Normal 3" xfId="3"/>
    <cellStyle name="Normal 3 2" xfId="4"/>
    <cellStyle name="Normal 3 2 2" xfId="5"/>
    <cellStyle name="Normal 3 2 2 2" xfId="13"/>
    <cellStyle name="Normal 3 2 3" xfId="14"/>
    <cellStyle name="Normal 3 2_POT_B" xfId="6"/>
    <cellStyle name="Normal 3 3" xfId="7"/>
    <cellStyle name="Normal 3 3 2" xfId="15"/>
    <cellStyle name="Normal 3 4" xfId="16"/>
    <cellStyle name="Normal 3_POT_B" xfId="8"/>
    <cellStyle name="Normal 4" xfId="9"/>
    <cellStyle name="Normal 5" xfId="10"/>
    <cellStyle name="Normal 6" xfId="17"/>
    <cellStyle name="Normal 7" xfId="18"/>
    <cellStyle name="Normal 8" xfId="19"/>
    <cellStyle name="Normal 9" xfId="20"/>
    <cellStyle name="Percent" xfId="1" builtinId="5"/>
    <cellStyle name="Percent 2" xfId="11"/>
  </cellStyles>
  <dxfs count="1">
    <dxf>
      <font>
        <b/>
        <i val="0"/>
        <color rgb="FFFF0000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1380296</xdr:colOff>
      <xdr:row>5</xdr:row>
      <xdr:rowOff>89647</xdr:rowOff>
    </xdr:from>
    <xdr:ext cx="3846127" cy="655885"/>
    <xdr:sp macro="" textlink="">
      <xdr:nvSpPr>
        <xdr:cNvPr id="2" name="Rectangle 1"/>
        <xdr:cNvSpPr/>
      </xdr:nvSpPr>
      <xdr:spPr>
        <a:xfrm>
          <a:off x="14669576" y="981187"/>
          <a:ext cx="3846127" cy="655885"/>
        </a:xfrm>
        <a:prstGeom prst="rect">
          <a:avLst/>
        </a:prstGeom>
        <a:noFill/>
        <a:scene3d>
          <a:camera prst="isometricRightUp"/>
          <a:lightRig rig="threePt" dir="t"/>
        </a:scene3d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6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Current Method</a:t>
          </a:r>
        </a:p>
      </xdr:txBody>
    </xdr:sp>
    <xdr:clientData/>
  </xdr:oneCellAnchor>
  <xdr:oneCellAnchor>
    <xdr:from>
      <xdr:col>21</xdr:col>
      <xdr:colOff>897</xdr:colOff>
      <xdr:row>3</xdr:row>
      <xdr:rowOff>98612</xdr:rowOff>
    </xdr:from>
    <xdr:ext cx="4357116" cy="519953"/>
    <xdr:sp macro="" textlink="">
      <xdr:nvSpPr>
        <xdr:cNvPr id="3" name="Rectangle 2"/>
        <xdr:cNvSpPr/>
      </xdr:nvSpPr>
      <xdr:spPr>
        <a:xfrm>
          <a:off x="20063909" y="609600"/>
          <a:ext cx="4357116" cy="519953"/>
        </a:xfrm>
        <a:prstGeom prst="rect">
          <a:avLst/>
        </a:prstGeom>
        <a:noFill/>
        <a:scene3d>
          <a:camera prst="isometricRightUp"/>
          <a:lightRig rig="threePt" dir="t"/>
        </a:scene3d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36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accent2">
                  <a:lumMod val="60000"/>
                  <a:lumOff val="40000"/>
                </a:schemeClr>
              </a:solidFill>
              <a:effectLst>
                <a:reflection blurRad="12700" stA="28000" endPos="45000" dist="1000" dir="5400000" sy="-100000" algn="bl" rotWithShape="0"/>
              </a:effectLst>
            </a:rPr>
            <a:t>PROPOSED Method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/Tech%20Team/Fees&amp;Term%20Related/Calendars/POT_calc_to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/Tech%20Team/Fees&amp;Term%20Related/201280/201280%20SFARS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/Tech%20Team/Fees&amp;Term%20Related/201380/201380%20SFAR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 13-14"/>
      <sheetName val="POT 13-14alter"/>
      <sheetName val="POT 14-15"/>
      <sheetName val="POT 14-15alter"/>
      <sheetName val="POT 15-16"/>
      <sheetName val="POT 16-17"/>
      <sheetName val="Methodology"/>
      <sheetName val="MethodShell"/>
      <sheetName val="2012-2013"/>
      <sheetName val="2013-2014"/>
      <sheetName val="2014-2015"/>
      <sheetName val="2015-2016"/>
      <sheetName val="2016-2017"/>
      <sheetName val="2017-2018"/>
      <sheetName val="Holidays"/>
      <sheetName val="DayCn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E2">
            <v>41155</v>
          </cell>
        </row>
        <row r="3">
          <cell r="E3">
            <v>41225</v>
          </cell>
        </row>
        <row r="4">
          <cell r="E4">
            <v>41234</v>
          </cell>
        </row>
        <row r="5">
          <cell r="E5">
            <v>41235</v>
          </cell>
        </row>
        <row r="6">
          <cell r="E6">
            <v>41236</v>
          </cell>
        </row>
        <row r="7">
          <cell r="E7">
            <v>41267</v>
          </cell>
        </row>
        <row r="8">
          <cell r="E8">
            <v>41268</v>
          </cell>
        </row>
        <row r="9">
          <cell r="E9">
            <v>41269</v>
          </cell>
        </row>
        <row r="10">
          <cell r="E10">
            <v>41270</v>
          </cell>
        </row>
        <row r="11">
          <cell r="E11">
            <v>41271</v>
          </cell>
        </row>
        <row r="12">
          <cell r="E12">
            <v>41274</v>
          </cell>
        </row>
        <row r="13">
          <cell r="E13">
            <v>41275</v>
          </cell>
        </row>
        <row r="14">
          <cell r="E14">
            <v>41295</v>
          </cell>
        </row>
        <row r="15">
          <cell r="E15">
            <v>41330</v>
          </cell>
        </row>
        <row r="16">
          <cell r="E16">
            <v>41331</v>
          </cell>
        </row>
        <row r="17">
          <cell r="E17">
            <v>41332</v>
          </cell>
        </row>
        <row r="18">
          <cell r="E18">
            <v>41333</v>
          </cell>
        </row>
        <row r="19">
          <cell r="E19">
            <v>41334</v>
          </cell>
        </row>
        <row r="20">
          <cell r="E20">
            <v>41421</v>
          </cell>
        </row>
        <row r="21">
          <cell r="E21">
            <v>41459</v>
          </cell>
        </row>
        <row r="22">
          <cell r="E22">
            <v>41519</v>
          </cell>
        </row>
        <row r="23">
          <cell r="E23">
            <v>41589</v>
          </cell>
        </row>
        <row r="24">
          <cell r="E24">
            <v>41605</v>
          </cell>
        </row>
        <row r="25">
          <cell r="E25">
            <v>41606</v>
          </cell>
        </row>
        <row r="26">
          <cell r="E26">
            <v>41607</v>
          </cell>
        </row>
        <row r="27">
          <cell r="E27">
            <v>41632</v>
          </cell>
        </row>
        <row r="28">
          <cell r="E28">
            <v>41633</v>
          </cell>
        </row>
        <row r="29">
          <cell r="E29">
            <v>41634</v>
          </cell>
        </row>
        <row r="30">
          <cell r="E30">
            <v>41635</v>
          </cell>
        </row>
        <row r="31">
          <cell r="E31">
            <v>41638</v>
          </cell>
        </row>
        <row r="32">
          <cell r="E32">
            <v>41639</v>
          </cell>
        </row>
        <row r="33">
          <cell r="E33">
            <v>41640</v>
          </cell>
        </row>
        <row r="34">
          <cell r="E34">
            <v>41659</v>
          </cell>
        </row>
        <row r="35">
          <cell r="E35">
            <v>41701</v>
          </cell>
        </row>
        <row r="36">
          <cell r="E36">
            <v>41702</v>
          </cell>
        </row>
        <row r="37">
          <cell r="E37">
            <v>41703</v>
          </cell>
        </row>
        <row r="38">
          <cell r="E38">
            <v>41704</v>
          </cell>
        </row>
        <row r="39">
          <cell r="E39">
            <v>41705</v>
          </cell>
        </row>
        <row r="40">
          <cell r="E40">
            <v>41785</v>
          </cell>
        </row>
        <row r="41">
          <cell r="E41">
            <v>41824</v>
          </cell>
        </row>
        <row r="42">
          <cell r="E42">
            <v>41883</v>
          </cell>
        </row>
        <row r="43">
          <cell r="E43">
            <v>41954</v>
          </cell>
        </row>
        <row r="44">
          <cell r="E44">
            <v>41969</v>
          </cell>
        </row>
        <row r="45">
          <cell r="E45">
            <v>41970</v>
          </cell>
        </row>
        <row r="46">
          <cell r="E46">
            <v>41971</v>
          </cell>
        </row>
        <row r="47">
          <cell r="E47">
            <v>41997</v>
          </cell>
        </row>
        <row r="48">
          <cell r="E48">
            <v>41998</v>
          </cell>
        </row>
        <row r="49">
          <cell r="E49">
            <v>41999</v>
          </cell>
        </row>
        <row r="50">
          <cell r="E50">
            <v>42002</v>
          </cell>
        </row>
        <row r="51">
          <cell r="E51">
            <v>42003</v>
          </cell>
        </row>
        <row r="52">
          <cell r="E52">
            <v>42004</v>
          </cell>
        </row>
        <row r="53">
          <cell r="E53">
            <v>42005</v>
          </cell>
        </row>
        <row r="54">
          <cell r="E54">
            <v>42023</v>
          </cell>
        </row>
        <row r="55">
          <cell r="E55">
            <v>42065</v>
          </cell>
        </row>
        <row r="56">
          <cell r="E56">
            <v>42066</v>
          </cell>
        </row>
        <row r="57">
          <cell r="E57">
            <v>42067</v>
          </cell>
        </row>
        <row r="58">
          <cell r="E58">
            <v>42068</v>
          </cell>
        </row>
        <row r="59">
          <cell r="E59">
            <v>42069</v>
          </cell>
        </row>
        <row r="60">
          <cell r="E60">
            <v>42139</v>
          </cell>
        </row>
        <row r="61">
          <cell r="E61">
            <v>42146</v>
          </cell>
        </row>
        <row r="62">
          <cell r="E62">
            <v>42149</v>
          </cell>
        </row>
        <row r="63">
          <cell r="E63">
            <v>42153</v>
          </cell>
        </row>
        <row r="64">
          <cell r="E64">
            <v>42160</v>
          </cell>
        </row>
        <row r="65">
          <cell r="E65">
            <v>42167</v>
          </cell>
        </row>
        <row r="66">
          <cell r="E66">
            <v>42174</v>
          </cell>
        </row>
        <row r="67">
          <cell r="E67">
            <v>42181</v>
          </cell>
        </row>
        <row r="68">
          <cell r="E68">
            <v>42188</v>
          </cell>
        </row>
        <row r="69">
          <cell r="E69">
            <v>42189</v>
          </cell>
        </row>
        <row r="70">
          <cell r="E70">
            <v>42195</v>
          </cell>
        </row>
        <row r="71">
          <cell r="E71">
            <v>42202</v>
          </cell>
        </row>
        <row r="72">
          <cell r="E72">
            <v>42209</v>
          </cell>
        </row>
        <row r="73">
          <cell r="E73">
            <v>42216</v>
          </cell>
        </row>
        <row r="74">
          <cell r="E74">
            <v>42254</v>
          </cell>
        </row>
        <row r="75">
          <cell r="E75">
            <v>42319</v>
          </cell>
        </row>
        <row r="76">
          <cell r="E76">
            <v>42333</v>
          </cell>
        </row>
        <row r="77">
          <cell r="E77">
            <v>42334</v>
          </cell>
        </row>
        <row r="78">
          <cell r="E78">
            <v>42335</v>
          </cell>
        </row>
        <row r="79">
          <cell r="E79">
            <v>42362</v>
          </cell>
        </row>
        <row r="80">
          <cell r="E80">
            <v>42363</v>
          </cell>
        </row>
        <row r="81">
          <cell r="E81">
            <v>42366</v>
          </cell>
        </row>
        <row r="82">
          <cell r="E82">
            <v>42367</v>
          </cell>
        </row>
        <row r="83">
          <cell r="E83">
            <v>42368</v>
          </cell>
        </row>
        <row r="84">
          <cell r="E84">
            <v>42369</v>
          </cell>
        </row>
        <row r="85">
          <cell r="E85">
            <v>42370</v>
          </cell>
        </row>
        <row r="86">
          <cell r="E86">
            <v>42387</v>
          </cell>
        </row>
        <row r="87">
          <cell r="E87">
            <v>42429</v>
          </cell>
        </row>
        <row r="88">
          <cell r="E88">
            <v>42430</v>
          </cell>
        </row>
        <row r="89">
          <cell r="E89">
            <v>42431</v>
          </cell>
        </row>
        <row r="90">
          <cell r="E90">
            <v>42432</v>
          </cell>
        </row>
        <row r="91">
          <cell r="E91">
            <v>42433</v>
          </cell>
        </row>
        <row r="92">
          <cell r="E92">
            <v>42503</v>
          </cell>
        </row>
        <row r="93">
          <cell r="E93">
            <v>42510</v>
          </cell>
        </row>
        <row r="94">
          <cell r="E94">
            <v>42517</v>
          </cell>
        </row>
        <row r="95">
          <cell r="E95">
            <v>42520</v>
          </cell>
        </row>
        <row r="96">
          <cell r="E96">
            <v>42524</v>
          </cell>
        </row>
        <row r="97">
          <cell r="E97">
            <v>42531</v>
          </cell>
        </row>
        <row r="98">
          <cell r="E98">
            <v>42538</v>
          </cell>
        </row>
        <row r="99">
          <cell r="E99">
            <v>42545</v>
          </cell>
        </row>
        <row r="100">
          <cell r="E100">
            <v>42552</v>
          </cell>
        </row>
        <row r="101">
          <cell r="E101">
            <v>42555</v>
          </cell>
        </row>
        <row r="102">
          <cell r="E102">
            <v>42559</v>
          </cell>
        </row>
        <row r="103">
          <cell r="E103">
            <v>42566</v>
          </cell>
        </row>
        <row r="104">
          <cell r="E104">
            <v>42573</v>
          </cell>
        </row>
        <row r="105">
          <cell r="E105">
            <v>42580</v>
          </cell>
        </row>
        <row r="106">
          <cell r="E106">
            <v>42618</v>
          </cell>
        </row>
        <row r="107">
          <cell r="E107">
            <v>42685</v>
          </cell>
        </row>
        <row r="108">
          <cell r="E108">
            <v>42697</v>
          </cell>
        </row>
        <row r="109">
          <cell r="E109">
            <v>42698</v>
          </cell>
        </row>
        <row r="110">
          <cell r="E110">
            <v>42699</v>
          </cell>
        </row>
        <row r="111">
          <cell r="E111">
            <v>42728</v>
          </cell>
        </row>
        <row r="112">
          <cell r="E112">
            <v>42729</v>
          </cell>
        </row>
        <row r="113">
          <cell r="E113">
            <v>42730</v>
          </cell>
        </row>
        <row r="114">
          <cell r="E114">
            <v>42731</v>
          </cell>
        </row>
        <row r="115">
          <cell r="E115">
            <v>42732</v>
          </cell>
        </row>
        <row r="116">
          <cell r="E116">
            <v>42733</v>
          </cell>
        </row>
        <row r="117">
          <cell r="E117">
            <v>42734</v>
          </cell>
        </row>
        <row r="118">
          <cell r="E118">
            <v>42736</v>
          </cell>
        </row>
        <row r="119">
          <cell r="E119">
            <v>42751</v>
          </cell>
        </row>
        <row r="120">
          <cell r="E120">
            <v>42793</v>
          </cell>
        </row>
        <row r="121">
          <cell r="E121">
            <v>42794</v>
          </cell>
        </row>
        <row r="122">
          <cell r="E122">
            <v>42795</v>
          </cell>
        </row>
        <row r="123">
          <cell r="E123">
            <v>42796</v>
          </cell>
        </row>
        <row r="124">
          <cell r="E124">
            <v>42797</v>
          </cell>
        </row>
        <row r="125">
          <cell r="E125">
            <v>42867</v>
          </cell>
        </row>
        <row r="126">
          <cell r="E126">
            <v>42874</v>
          </cell>
        </row>
        <row r="127">
          <cell r="E127">
            <v>42881</v>
          </cell>
        </row>
        <row r="128">
          <cell r="E128">
            <v>42884</v>
          </cell>
        </row>
        <row r="129">
          <cell r="E129">
            <v>42888</v>
          </cell>
        </row>
        <row r="130">
          <cell r="E130">
            <v>42895</v>
          </cell>
        </row>
        <row r="131">
          <cell r="E131">
            <v>42902</v>
          </cell>
        </row>
        <row r="132">
          <cell r="E132">
            <v>42909</v>
          </cell>
        </row>
        <row r="133">
          <cell r="E133">
            <v>42916</v>
          </cell>
        </row>
        <row r="134">
          <cell r="E134">
            <v>42920</v>
          </cell>
        </row>
        <row r="135">
          <cell r="E135">
            <v>42923</v>
          </cell>
        </row>
        <row r="136">
          <cell r="E136">
            <v>42930</v>
          </cell>
        </row>
        <row r="137">
          <cell r="E137">
            <v>42937</v>
          </cell>
        </row>
        <row r="138">
          <cell r="E138">
            <v>42944</v>
          </cell>
        </row>
        <row r="139">
          <cell r="E139">
            <v>42982</v>
          </cell>
        </row>
        <row r="140">
          <cell r="E140">
            <v>43049</v>
          </cell>
        </row>
        <row r="141">
          <cell r="E141">
            <v>43061</v>
          </cell>
        </row>
        <row r="142">
          <cell r="E142">
            <v>43062</v>
          </cell>
        </row>
        <row r="143">
          <cell r="E143">
            <v>43063</v>
          </cell>
        </row>
        <row r="144">
          <cell r="E144">
            <v>43091</v>
          </cell>
        </row>
        <row r="145">
          <cell r="E145">
            <v>43094</v>
          </cell>
        </row>
        <row r="146">
          <cell r="E146">
            <v>43095</v>
          </cell>
        </row>
        <row r="147">
          <cell r="E147">
            <v>43096</v>
          </cell>
        </row>
        <row r="148">
          <cell r="E148">
            <v>43097</v>
          </cell>
        </row>
        <row r="149">
          <cell r="E149">
            <v>43098</v>
          </cell>
        </row>
        <row r="150">
          <cell r="E150">
            <v>43101</v>
          </cell>
        </row>
        <row r="151">
          <cell r="E151">
            <v>43115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"/>
      <sheetName val="Input"/>
      <sheetName val="POT_1"/>
      <sheetName val="POT_X"/>
      <sheetName val="POT_calcs"/>
    </sheetNames>
    <sheetDataSet>
      <sheetData sheetId="0">
        <row r="2">
          <cell r="B2" t="str">
            <v>AA</v>
          </cell>
          <cell r="C2">
            <v>41022</v>
          </cell>
          <cell r="D2">
            <v>41623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</row>
        <row r="3">
          <cell r="B3" t="str">
            <v>AU</v>
          </cell>
          <cell r="C3">
            <v>41022</v>
          </cell>
          <cell r="D3">
            <v>41623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</row>
        <row r="4">
          <cell r="B4" t="str">
            <v>CC</v>
          </cell>
          <cell r="C4">
            <v>41022</v>
          </cell>
          <cell r="D4">
            <v>41623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</row>
        <row r="5">
          <cell r="B5" t="str">
            <v>D0</v>
          </cell>
          <cell r="C5">
            <v>41022</v>
          </cell>
          <cell r="D5">
            <v>41623</v>
          </cell>
          <cell r="E5">
            <v>41022</v>
          </cell>
          <cell r="F5">
            <v>41623</v>
          </cell>
          <cell r="G5">
            <v>0</v>
          </cell>
          <cell r="H5">
            <v>0</v>
          </cell>
        </row>
        <row r="6">
          <cell r="B6" t="str">
            <v>D1</v>
          </cell>
          <cell r="C6">
            <v>41022</v>
          </cell>
          <cell r="D6">
            <v>41623</v>
          </cell>
          <cell r="E6">
            <v>41022</v>
          </cell>
          <cell r="F6">
            <v>41623</v>
          </cell>
          <cell r="G6">
            <v>10</v>
          </cell>
          <cell r="H6">
            <v>0</v>
          </cell>
        </row>
        <row r="7">
          <cell r="B7" t="str">
            <v>D2</v>
          </cell>
          <cell r="C7">
            <v>41022</v>
          </cell>
          <cell r="D7">
            <v>41623</v>
          </cell>
          <cell r="E7">
            <v>41022</v>
          </cell>
          <cell r="F7">
            <v>41623</v>
          </cell>
          <cell r="G7">
            <v>20</v>
          </cell>
          <cell r="H7">
            <v>0</v>
          </cell>
        </row>
        <row r="8">
          <cell r="B8" t="str">
            <v>D3</v>
          </cell>
          <cell r="C8">
            <v>41022</v>
          </cell>
          <cell r="D8">
            <v>41623</v>
          </cell>
          <cell r="E8">
            <v>41022</v>
          </cell>
          <cell r="F8">
            <v>41623</v>
          </cell>
          <cell r="G8">
            <v>30</v>
          </cell>
          <cell r="H8">
            <v>0</v>
          </cell>
        </row>
        <row r="9">
          <cell r="B9" t="str">
            <v>D4</v>
          </cell>
          <cell r="C9">
            <v>41022</v>
          </cell>
          <cell r="D9">
            <v>41623</v>
          </cell>
          <cell r="E9">
            <v>41022</v>
          </cell>
          <cell r="F9">
            <v>41623</v>
          </cell>
          <cell r="G9">
            <v>40</v>
          </cell>
          <cell r="H9">
            <v>0</v>
          </cell>
        </row>
        <row r="10">
          <cell r="B10" t="str">
            <v>D5</v>
          </cell>
          <cell r="C10">
            <v>41022</v>
          </cell>
          <cell r="D10">
            <v>41623</v>
          </cell>
          <cell r="E10">
            <v>41022</v>
          </cell>
          <cell r="F10">
            <v>41623</v>
          </cell>
          <cell r="G10">
            <v>50</v>
          </cell>
          <cell r="H10">
            <v>0</v>
          </cell>
        </row>
        <row r="11">
          <cell r="B11" t="str">
            <v>D6</v>
          </cell>
          <cell r="C11">
            <v>41022</v>
          </cell>
          <cell r="D11">
            <v>41623</v>
          </cell>
          <cell r="E11">
            <v>41022</v>
          </cell>
          <cell r="F11">
            <v>41623</v>
          </cell>
          <cell r="G11">
            <v>60</v>
          </cell>
          <cell r="H11">
            <v>0</v>
          </cell>
        </row>
        <row r="12">
          <cell r="B12" t="str">
            <v>D7</v>
          </cell>
          <cell r="C12">
            <v>41022</v>
          </cell>
          <cell r="D12">
            <v>41623</v>
          </cell>
          <cell r="E12">
            <v>41022</v>
          </cell>
          <cell r="F12">
            <v>41623</v>
          </cell>
          <cell r="G12">
            <v>70</v>
          </cell>
          <cell r="H12">
            <v>0</v>
          </cell>
        </row>
        <row r="13">
          <cell r="B13" t="str">
            <v>DA</v>
          </cell>
          <cell r="C13">
            <v>41022</v>
          </cell>
          <cell r="D13">
            <v>41623</v>
          </cell>
          <cell r="E13">
            <v>41022</v>
          </cell>
          <cell r="F13">
            <v>41623</v>
          </cell>
          <cell r="G13">
            <v>70</v>
          </cell>
          <cell r="H13">
            <v>0</v>
          </cell>
        </row>
        <row r="14">
          <cell r="B14" t="str">
            <v>DB</v>
          </cell>
          <cell r="C14">
            <v>41022</v>
          </cell>
          <cell r="D14">
            <v>41623</v>
          </cell>
          <cell r="E14">
            <v>41022</v>
          </cell>
          <cell r="F14">
            <v>41623</v>
          </cell>
          <cell r="G14">
            <v>0</v>
          </cell>
          <cell r="H14">
            <v>0</v>
          </cell>
        </row>
        <row r="15">
          <cell r="B15" t="str">
            <v>DD</v>
          </cell>
          <cell r="C15">
            <v>41022</v>
          </cell>
          <cell r="D15">
            <v>41623</v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</row>
        <row r="16">
          <cell r="B16" t="str">
            <v>DL</v>
          </cell>
          <cell r="C16">
            <v>41022</v>
          </cell>
          <cell r="D16">
            <v>41623</v>
          </cell>
          <cell r="E16">
            <v>41022</v>
          </cell>
          <cell r="F16">
            <v>41623</v>
          </cell>
          <cell r="G16">
            <v>0</v>
          </cell>
          <cell r="H16">
            <v>0</v>
          </cell>
        </row>
        <row r="17">
          <cell r="B17" t="str">
            <v>DP</v>
          </cell>
          <cell r="C17">
            <v>41022</v>
          </cell>
          <cell r="D17">
            <v>41623</v>
          </cell>
          <cell r="E17">
            <v>41022</v>
          </cell>
          <cell r="F17">
            <v>41623</v>
          </cell>
          <cell r="G17">
            <v>100</v>
          </cell>
          <cell r="H17">
            <v>0</v>
          </cell>
        </row>
        <row r="18">
          <cell r="B18" t="str">
            <v>RE</v>
          </cell>
          <cell r="C18">
            <v>41022</v>
          </cell>
          <cell r="D18">
            <v>41623</v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</row>
        <row r="19">
          <cell r="B19" t="str">
            <v>RT</v>
          </cell>
          <cell r="C19">
            <v>41022</v>
          </cell>
          <cell r="D19">
            <v>41162</v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</row>
        <row r="20">
          <cell r="B20" t="str">
            <v>RW</v>
          </cell>
          <cell r="C20">
            <v>41022</v>
          </cell>
          <cell r="D20">
            <v>41155</v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</row>
        <row r="21">
          <cell r="B21" t="str">
            <v>WL</v>
          </cell>
          <cell r="C21">
            <v>41022</v>
          </cell>
          <cell r="D21">
            <v>41155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</row>
        <row r="22">
          <cell r="B22" t="str">
            <v>DF</v>
          </cell>
          <cell r="C22">
            <v>41022</v>
          </cell>
          <cell r="D22">
            <v>41147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>DW</v>
          </cell>
          <cell r="C23">
            <v>41022</v>
          </cell>
          <cell r="D23">
            <v>41147</v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>DC</v>
          </cell>
          <cell r="C24">
            <v>41148</v>
          </cell>
          <cell r="D24">
            <v>41155</v>
          </cell>
          <cell r="E24">
            <v>41148</v>
          </cell>
          <cell r="F24">
            <v>41155</v>
          </cell>
          <cell r="G24">
            <v>100</v>
          </cell>
          <cell r="H24">
            <v>0</v>
          </cell>
        </row>
        <row r="25">
          <cell r="B25" t="str">
            <v>W1</v>
          </cell>
          <cell r="C25">
            <v>41148</v>
          </cell>
          <cell r="D25">
            <v>41155</v>
          </cell>
          <cell r="E25">
            <v>41148</v>
          </cell>
          <cell r="F25">
            <v>41155</v>
          </cell>
          <cell r="G25">
            <v>100</v>
          </cell>
          <cell r="H25">
            <v>0</v>
          </cell>
        </row>
        <row r="26">
          <cell r="B26" t="str">
            <v>DK</v>
          </cell>
          <cell r="C26">
            <v>41156</v>
          </cell>
          <cell r="D26">
            <v>41175</v>
          </cell>
          <cell r="E26">
            <v>41156</v>
          </cell>
          <cell r="F26">
            <v>41163</v>
          </cell>
          <cell r="G26">
            <v>70</v>
          </cell>
          <cell r="H26">
            <v>0</v>
          </cell>
        </row>
        <row r="27">
          <cell r="B27" t="str">
            <v>DK</v>
          </cell>
          <cell r="C27">
            <v>41156</v>
          </cell>
          <cell r="D27">
            <v>41175</v>
          </cell>
          <cell r="E27">
            <v>41164</v>
          </cell>
          <cell r="F27">
            <v>41175</v>
          </cell>
          <cell r="G27">
            <v>0</v>
          </cell>
          <cell r="H27">
            <v>0</v>
          </cell>
        </row>
        <row r="28">
          <cell r="B28" t="str">
            <v>WK</v>
          </cell>
          <cell r="C28">
            <v>41156</v>
          </cell>
          <cell r="D28">
            <v>41175</v>
          </cell>
          <cell r="E28">
            <v>41156</v>
          </cell>
          <cell r="F28">
            <v>41163</v>
          </cell>
          <cell r="G28">
            <v>70</v>
          </cell>
          <cell r="H28">
            <v>0</v>
          </cell>
        </row>
        <row r="29">
          <cell r="B29" t="str">
            <v>WK</v>
          </cell>
          <cell r="C29">
            <v>41156</v>
          </cell>
          <cell r="D29">
            <v>41175</v>
          </cell>
          <cell r="E29">
            <v>41164</v>
          </cell>
          <cell r="F29">
            <v>41175</v>
          </cell>
          <cell r="G29">
            <v>0</v>
          </cell>
          <cell r="H29">
            <v>0</v>
          </cell>
        </row>
        <row r="30">
          <cell r="B30" t="str">
            <v>DG</v>
          </cell>
          <cell r="C30">
            <v>41176</v>
          </cell>
          <cell r="D30">
            <v>41217</v>
          </cell>
          <cell r="E30">
            <v>41176</v>
          </cell>
          <cell r="F30">
            <v>41217</v>
          </cell>
          <cell r="G30">
            <v>0</v>
          </cell>
          <cell r="H30">
            <v>0</v>
          </cell>
        </row>
        <row r="31">
          <cell r="B31" t="str">
            <v>W2</v>
          </cell>
          <cell r="C31">
            <v>41176</v>
          </cell>
          <cell r="D31">
            <v>41217</v>
          </cell>
          <cell r="E31">
            <v>41176</v>
          </cell>
          <cell r="F31">
            <v>41217</v>
          </cell>
          <cell r="G31">
            <v>0</v>
          </cell>
          <cell r="H31">
            <v>0</v>
          </cell>
        </row>
        <row r="34">
          <cell r="B34" t="str">
            <v>AA</v>
          </cell>
          <cell r="C34">
            <v>41022</v>
          </cell>
          <cell r="D34">
            <v>41623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>AU</v>
          </cell>
          <cell r="C35">
            <v>41022</v>
          </cell>
          <cell r="D35">
            <v>41623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>CC</v>
          </cell>
          <cell r="C36">
            <v>41022</v>
          </cell>
          <cell r="D36">
            <v>41623</v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>D0</v>
          </cell>
          <cell r="C37">
            <v>41022</v>
          </cell>
          <cell r="D37">
            <v>41623</v>
          </cell>
          <cell r="E37">
            <v>41022</v>
          </cell>
          <cell r="F37">
            <v>41623</v>
          </cell>
          <cell r="G37">
            <v>0</v>
          </cell>
          <cell r="H37">
            <v>0</v>
          </cell>
        </row>
        <row r="38">
          <cell r="B38" t="str">
            <v>D1</v>
          </cell>
          <cell r="C38">
            <v>41022</v>
          </cell>
          <cell r="D38">
            <v>41623</v>
          </cell>
          <cell r="E38">
            <v>41022</v>
          </cell>
          <cell r="F38">
            <v>41623</v>
          </cell>
          <cell r="G38">
            <v>10</v>
          </cell>
          <cell r="H38">
            <v>0</v>
          </cell>
        </row>
        <row r="39">
          <cell r="B39" t="str">
            <v>D2</v>
          </cell>
          <cell r="C39">
            <v>41022</v>
          </cell>
          <cell r="D39">
            <v>41623</v>
          </cell>
          <cell r="E39">
            <v>41022</v>
          </cell>
          <cell r="F39">
            <v>41623</v>
          </cell>
          <cell r="G39">
            <v>20</v>
          </cell>
          <cell r="H39">
            <v>0</v>
          </cell>
        </row>
        <row r="40">
          <cell r="B40" t="str">
            <v>D3</v>
          </cell>
          <cell r="C40">
            <v>41022</v>
          </cell>
          <cell r="D40">
            <v>41623</v>
          </cell>
          <cell r="E40">
            <v>41022</v>
          </cell>
          <cell r="F40">
            <v>41623</v>
          </cell>
          <cell r="G40">
            <v>30</v>
          </cell>
          <cell r="H40">
            <v>0</v>
          </cell>
        </row>
        <row r="41">
          <cell r="B41" t="str">
            <v>D4</v>
          </cell>
          <cell r="C41">
            <v>41022</v>
          </cell>
          <cell r="D41">
            <v>41623</v>
          </cell>
          <cell r="E41">
            <v>41022</v>
          </cell>
          <cell r="F41">
            <v>41623</v>
          </cell>
          <cell r="G41">
            <v>40</v>
          </cell>
          <cell r="H41">
            <v>0</v>
          </cell>
        </row>
        <row r="42">
          <cell r="B42" t="str">
            <v>D5</v>
          </cell>
          <cell r="C42">
            <v>41022</v>
          </cell>
          <cell r="D42">
            <v>41623</v>
          </cell>
          <cell r="E42">
            <v>41022</v>
          </cell>
          <cell r="F42">
            <v>41623</v>
          </cell>
          <cell r="G42">
            <v>50</v>
          </cell>
          <cell r="H42">
            <v>0</v>
          </cell>
        </row>
        <row r="43">
          <cell r="B43" t="str">
            <v>D6</v>
          </cell>
          <cell r="C43">
            <v>41022</v>
          </cell>
          <cell r="D43">
            <v>41623</v>
          </cell>
          <cell r="E43">
            <v>41022</v>
          </cell>
          <cell r="F43">
            <v>41623</v>
          </cell>
          <cell r="G43">
            <v>60</v>
          </cell>
          <cell r="H43">
            <v>0</v>
          </cell>
        </row>
        <row r="44">
          <cell r="B44" t="str">
            <v>D7</v>
          </cell>
          <cell r="C44">
            <v>41022</v>
          </cell>
          <cell r="D44">
            <v>41623</v>
          </cell>
          <cell r="E44">
            <v>41022</v>
          </cell>
          <cell r="F44">
            <v>41623</v>
          </cell>
          <cell r="G44">
            <v>70</v>
          </cell>
          <cell r="H44">
            <v>0</v>
          </cell>
        </row>
        <row r="45">
          <cell r="B45" t="str">
            <v>DA</v>
          </cell>
          <cell r="C45">
            <v>41022</v>
          </cell>
          <cell r="D45">
            <v>41623</v>
          </cell>
          <cell r="E45">
            <v>41022</v>
          </cell>
          <cell r="F45">
            <v>41623</v>
          </cell>
          <cell r="G45">
            <v>70</v>
          </cell>
          <cell r="H45">
            <v>0</v>
          </cell>
        </row>
        <row r="46">
          <cell r="B46" t="str">
            <v>DB</v>
          </cell>
          <cell r="C46">
            <v>41022</v>
          </cell>
          <cell r="D46">
            <v>41623</v>
          </cell>
          <cell r="E46">
            <v>41022</v>
          </cell>
          <cell r="F46">
            <v>41623</v>
          </cell>
          <cell r="G46">
            <v>0</v>
          </cell>
          <cell r="H46">
            <v>0</v>
          </cell>
        </row>
        <row r="47">
          <cell r="B47" t="str">
            <v>DD</v>
          </cell>
          <cell r="C47">
            <v>41022</v>
          </cell>
          <cell r="D47">
            <v>41623</v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>DL</v>
          </cell>
          <cell r="C48">
            <v>41022</v>
          </cell>
          <cell r="D48">
            <v>41623</v>
          </cell>
          <cell r="E48">
            <v>41022</v>
          </cell>
          <cell r="F48">
            <v>41623</v>
          </cell>
          <cell r="G48">
            <v>0</v>
          </cell>
          <cell r="H48">
            <v>0</v>
          </cell>
        </row>
        <row r="49">
          <cell r="B49" t="str">
            <v>DP</v>
          </cell>
          <cell r="C49">
            <v>41022</v>
          </cell>
          <cell r="D49">
            <v>41623</v>
          </cell>
          <cell r="E49">
            <v>41022</v>
          </cell>
          <cell r="F49">
            <v>41623</v>
          </cell>
          <cell r="G49">
            <v>100</v>
          </cell>
          <cell r="H49">
            <v>0</v>
          </cell>
        </row>
        <row r="50">
          <cell r="B50" t="str">
            <v>RE</v>
          </cell>
          <cell r="C50">
            <v>41022</v>
          </cell>
          <cell r="D50">
            <v>41623</v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>RT</v>
          </cell>
          <cell r="C51">
            <v>41022</v>
          </cell>
          <cell r="D51">
            <v>41162</v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>RW</v>
          </cell>
          <cell r="C52">
            <v>41022</v>
          </cell>
          <cell r="D52">
            <v>41155</v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>WL</v>
          </cell>
          <cell r="C53">
            <v>41022</v>
          </cell>
          <cell r="D53">
            <v>41155</v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>DF</v>
          </cell>
          <cell r="C54">
            <v>41022</v>
          </cell>
          <cell r="D54">
            <v>41147</v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>DW</v>
          </cell>
          <cell r="C55">
            <v>41022</v>
          </cell>
          <cell r="D55">
            <v>41147</v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>DC</v>
          </cell>
          <cell r="C56">
            <v>41148</v>
          </cell>
          <cell r="D56">
            <v>41155</v>
          </cell>
          <cell r="E56">
            <v>41148</v>
          </cell>
          <cell r="F56">
            <v>41155</v>
          </cell>
          <cell r="G56">
            <v>100</v>
          </cell>
          <cell r="H56">
            <v>0</v>
          </cell>
        </row>
        <row r="57">
          <cell r="B57" t="str">
            <v>W1</v>
          </cell>
          <cell r="C57">
            <v>41148</v>
          </cell>
          <cell r="D57">
            <v>41155</v>
          </cell>
          <cell r="E57">
            <v>41148</v>
          </cell>
          <cell r="F57">
            <v>41155</v>
          </cell>
          <cell r="G57">
            <v>100</v>
          </cell>
          <cell r="H57">
            <v>0</v>
          </cell>
        </row>
        <row r="58">
          <cell r="B58" t="str">
            <v>DK</v>
          </cell>
          <cell r="C58">
            <v>41156</v>
          </cell>
          <cell r="D58">
            <v>41175</v>
          </cell>
          <cell r="E58">
            <v>41156</v>
          </cell>
          <cell r="F58">
            <v>41163</v>
          </cell>
          <cell r="G58">
            <v>70</v>
          </cell>
          <cell r="H58">
            <v>0</v>
          </cell>
        </row>
        <row r="59">
          <cell r="B59" t="str">
            <v>DK</v>
          </cell>
          <cell r="C59">
            <v>41156</v>
          </cell>
          <cell r="D59">
            <v>41175</v>
          </cell>
          <cell r="E59">
            <v>41164</v>
          </cell>
          <cell r="F59">
            <v>41175</v>
          </cell>
          <cell r="G59">
            <v>0</v>
          </cell>
          <cell r="H59">
            <v>0</v>
          </cell>
        </row>
        <row r="60">
          <cell r="B60" t="str">
            <v>WK</v>
          </cell>
          <cell r="C60">
            <v>41156</v>
          </cell>
          <cell r="D60">
            <v>41175</v>
          </cell>
          <cell r="E60">
            <v>41156</v>
          </cell>
          <cell r="F60">
            <v>41163</v>
          </cell>
          <cell r="G60">
            <v>70</v>
          </cell>
          <cell r="H60">
            <v>0</v>
          </cell>
        </row>
        <row r="61">
          <cell r="B61" t="str">
            <v>WK</v>
          </cell>
          <cell r="C61">
            <v>41156</v>
          </cell>
          <cell r="D61">
            <v>41175</v>
          </cell>
          <cell r="E61">
            <v>41164</v>
          </cell>
          <cell r="F61">
            <v>41175</v>
          </cell>
          <cell r="G61">
            <v>0</v>
          </cell>
          <cell r="H61">
            <v>0</v>
          </cell>
        </row>
        <row r="62">
          <cell r="B62" t="str">
            <v>DG</v>
          </cell>
          <cell r="C62">
            <v>41176</v>
          </cell>
          <cell r="D62">
            <v>41217</v>
          </cell>
          <cell r="E62">
            <v>41176</v>
          </cell>
          <cell r="F62">
            <v>41217</v>
          </cell>
          <cell r="G62">
            <v>0</v>
          </cell>
          <cell r="H62">
            <v>0</v>
          </cell>
        </row>
        <row r="63">
          <cell r="B63" t="str">
            <v>W2</v>
          </cell>
          <cell r="C63">
            <v>41176</v>
          </cell>
          <cell r="D63">
            <v>41217</v>
          </cell>
          <cell r="E63">
            <v>41176</v>
          </cell>
          <cell r="F63">
            <v>41217</v>
          </cell>
          <cell r="G63">
            <v>0</v>
          </cell>
          <cell r="H63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tract"/>
      <sheetName val="POT_1"/>
      <sheetName val="POT_X"/>
      <sheetName val="POT_A"/>
      <sheetName val="POT_B"/>
      <sheetName val="2012-2013"/>
      <sheetName val="Holidays"/>
    </sheetNames>
    <sheetDataSet>
      <sheetData sheetId="0"/>
      <sheetData sheetId="1">
        <row r="52">
          <cell r="B52" t="str">
            <v>AA</v>
          </cell>
          <cell r="C52">
            <v>41323</v>
          </cell>
          <cell r="D52">
            <v>41803</v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>AU</v>
          </cell>
          <cell r="C53">
            <v>41323</v>
          </cell>
          <cell r="D53">
            <v>41803</v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>CC</v>
          </cell>
          <cell r="C54">
            <v>41323</v>
          </cell>
          <cell r="D54">
            <v>41803</v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>DA</v>
          </cell>
          <cell r="C55">
            <v>41323</v>
          </cell>
          <cell r="D55">
            <v>41803</v>
          </cell>
          <cell r="E55">
            <v>41323</v>
          </cell>
          <cell r="F55">
            <v>41803</v>
          </cell>
          <cell r="G55">
            <v>70</v>
          </cell>
          <cell r="H55">
            <v>0</v>
          </cell>
        </row>
        <row r="56">
          <cell r="B56" t="str">
            <v>DB</v>
          </cell>
          <cell r="C56">
            <v>41323</v>
          </cell>
          <cell r="D56">
            <v>41803</v>
          </cell>
          <cell r="E56">
            <v>41323</v>
          </cell>
          <cell r="F56">
            <v>41803</v>
          </cell>
          <cell r="G56">
            <v>0</v>
          </cell>
          <cell r="H56">
            <v>0</v>
          </cell>
        </row>
        <row r="57">
          <cell r="B57" t="str">
            <v>DD</v>
          </cell>
          <cell r="C57">
            <v>41323</v>
          </cell>
          <cell r="D57">
            <v>41803</v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>DP</v>
          </cell>
          <cell r="C58">
            <v>41323</v>
          </cell>
          <cell r="D58">
            <v>41803</v>
          </cell>
          <cell r="E58">
            <v>41323</v>
          </cell>
          <cell r="F58">
            <v>41803</v>
          </cell>
          <cell r="G58">
            <v>100</v>
          </cell>
          <cell r="H58">
            <v>0</v>
          </cell>
        </row>
        <row r="59">
          <cell r="B59" t="str">
            <v>RE</v>
          </cell>
          <cell r="C59">
            <v>41323</v>
          </cell>
          <cell r="D59">
            <v>41803</v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>RW</v>
          </cell>
          <cell r="C60">
            <v>41323</v>
          </cell>
          <cell r="D60">
            <v>41401</v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>DF</v>
          </cell>
          <cell r="C61">
            <v>41323</v>
          </cell>
          <cell r="D61">
            <v>41399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>DW</v>
          </cell>
          <cell r="C62">
            <v>41323</v>
          </cell>
          <cell r="D62">
            <v>41399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>DC</v>
          </cell>
          <cell r="C63">
            <v>41400</v>
          </cell>
          <cell r="D63">
            <v>41401</v>
          </cell>
          <cell r="E63">
            <v>41400</v>
          </cell>
          <cell r="F63">
            <v>41401</v>
          </cell>
          <cell r="G63">
            <v>100</v>
          </cell>
          <cell r="H63">
            <v>0</v>
          </cell>
        </row>
        <row r="64">
          <cell r="B64" t="str">
            <v>W1</v>
          </cell>
          <cell r="C64">
            <v>41400</v>
          </cell>
          <cell r="D64">
            <v>41401</v>
          </cell>
          <cell r="E64">
            <v>41400</v>
          </cell>
          <cell r="F64">
            <v>41401</v>
          </cell>
          <cell r="G64">
            <v>100</v>
          </cell>
          <cell r="H64">
            <v>0</v>
          </cell>
        </row>
        <row r="65">
          <cell r="B65" t="str">
            <v>DK</v>
          </cell>
          <cell r="C65">
            <v>41402</v>
          </cell>
          <cell r="D65">
            <v>41413</v>
          </cell>
          <cell r="E65">
            <v>41402</v>
          </cell>
          <cell r="F65">
            <v>41407</v>
          </cell>
          <cell r="G65">
            <v>70</v>
          </cell>
          <cell r="H65">
            <v>0</v>
          </cell>
        </row>
        <row r="66">
          <cell r="B66" t="str">
            <v>DK</v>
          </cell>
          <cell r="C66">
            <v>41402</v>
          </cell>
          <cell r="D66">
            <v>41413</v>
          </cell>
          <cell r="E66">
            <v>41408</v>
          </cell>
          <cell r="F66">
            <v>41413</v>
          </cell>
          <cell r="G66">
            <v>0</v>
          </cell>
          <cell r="H66">
            <v>0</v>
          </cell>
        </row>
        <row r="67">
          <cell r="B67" t="str">
            <v>WK</v>
          </cell>
          <cell r="C67">
            <v>41402</v>
          </cell>
          <cell r="D67">
            <v>41413</v>
          </cell>
          <cell r="E67">
            <v>41402</v>
          </cell>
          <cell r="F67">
            <v>41407</v>
          </cell>
          <cell r="G67">
            <v>70</v>
          </cell>
          <cell r="H67">
            <v>0</v>
          </cell>
        </row>
        <row r="68">
          <cell r="B68" t="str">
            <v>WK</v>
          </cell>
          <cell r="C68">
            <v>41402</v>
          </cell>
          <cell r="D68">
            <v>41413</v>
          </cell>
          <cell r="E68">
            <v>41408</v>
          </cell>
          <cell r="F68">
            <v>41413</v>
          </cell>
          <cell r="G68">
            <v>0</v>
          </cell>
          <cell r="H68">
            <v>0</v>
          </cell>
        </row>
        <row r="69">
          <cell r="B69" t="str">
            <v>DG</v>
          </cell>
          <cell r="C69">
            <v>41414</v>
          </cell>
          <cell r="D69">
            <v>41427</v>
          </cell>
          <cell r="E69">
            <v>41414</v>
          </cell>
          <cell r="F69">
            <v>41427</v>
          </cell>
          <cell r="G69">
            <v>0</v>
          </cell>
          <cell r="H69">
            <v>0</v>
          </cell>
        </row>
        <row r="70">
          <cell r="B70" t="str">
            <v>W2</v>
          </cell>
          <cell r="C70">
            <v>41414</v>
          </cell>
          <cell r="D70">
            <v>41427</v>
          </cell>
          <cell r="E70">
            <v>41414</v>
          </cell>
          <cell r="F70">
            <v>41427</v>
          </cell>
          <cell r="G70">
            <v>0</v>
          </cell>
          <cell r="H70">
            <v>0</v>
          </cell>
        </row>
        <row r="73">
          <cell r="B73" t="str">
            <v>AA</v>
          </cell>
          <cell r="C73">
            <v>41323</v>
          </cell>
          <cell r="D73">
            <v>41845</v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>AU</v>
          </cell>
          <cell r="C74">
            <v>41323</v>
          </cell>
          <cell r="D74">
            <v>41845</v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>CC</v>
          </cell>
          <cell r="C75">
            <v>41323</v>
          </cell>
          <cell r="D75">
            <v>41845</v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>DA</v>
          </cell>
          <cell r="C76">
            <v>41323</v>
          </cell>
          <cell r="D76">
            <v>41845</v>
          </cell>
          <cell r="E76">
            <v>41323</v>
          </cell>
          <cell r="F76">
            <v>41845</v>
          </cell>
          <cell r="G76">
            <v>70</v>
          </cell>
          <cell r="H76">
            <v>0</v>
          </cell>
        </row>
        <row r="77">
          <cell r="B77" t="str">
            <v>DB</v>
          </cell>
          <cell r="C77">
            <v>41323</v>
          </cell>
          <cell r="D77">
            <v>41845</v>
          </cell>
          <cell r="E77">
            <v>41323</v>
          </cell>
          <cell r="F77">
            <v>41845</v>
          </cell>
          <cell r="G77">
            <v>0</v>
          </cell>
          <cell r="H77">
            <v>0</v>
          </cell>
        </row>
        <row r="78">
          <cell r="B78" t="str">
            <v>DD</v>
          </cell>
          <cell r="C78">
            <v>41323</v>
          </cell>
          <cell r="D78">
            <v>41845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>DP</v>
          </cell>
          <cell r="C79">
            <v>41323</v>
          </cell>
          <cell r="D79">
            <v>41845</v>
          </cell>
          <cell r="E79">
            <v>41323</v>
          </cell>
          <cell r="F79">
            <v>41845</v>
          </cell>
          <cell r="G79">
            <v>100</v>
          </cell>
          <cell r="H79">
            <v>0</v>
          </cell>
        </row>
        <row r="80">
          <cell r="B80" t="str">
            <v>RE</v>
          </cell>
          <cell r="C80">
            <v>41323</v>
          </cell>
          <cell r="D80">
            <v>41845</v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>RW</v>
          </cell>
          <cell r="C81">
            <v>41323</v>
          </cell>
          <cell r="D81">
            <v>41443</v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>DF</v>
          </cell>
          <cell r="C82">
            <v>41323</v>
          </cell>
          <cell r="D82">
            <v>41441</v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>DW</v>
          </cell>
          <cell r="C83">
            <v>41323</v>
          </cell>
          <cell r="D83">
            <v>41441</v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>DC</v>
          </cell>
          <cell r="C84">
            <v>41442</v>
          </cell>
          <cell r="D84">
            <v>41443</v>
          </cell>
          <cell r="E84">
            <v>41442</v>
          </cell>
          <cell r="F84">
            <v>41443</v>
          </cell>
          <cell r="G84">
            <v>100</v>
          </cell>
          <cell r="H84">
            <v>0</v>
          </cell>
        </row>
        <row r="85">
          <cell r="B85" t="str">
            <v>W1</v>
          </cell>
          <cell r="C85">
            <v>41442</v>
          </cell>
          <cell r="D85">
            <v>41443</v>
          </cell>
          <cell r="E85">
            <v>41442</v>
          </cell>
          <cell r="F85">
            <v>41443</v>
          </cell>
          <cell r="G85">
            <v>100</v>
          </cell>
          <cell r="H85">
            <v>0</v>
          </cell>
        </row>
        <row r="86">
          <cell r="B86" t="str">
            <v>DK</v>
          </cell>
          <cell r="C86">
            <v>41444</v>
          </cell>
          <cell r="D86">
            <v>41455</v>
          </cell>
          <cell r="E86">
            <v>41444</v>
          </cell>
          <cell r="F86">
            <v>41449</v>
          </cell>
          <cell r="G86">
            <v>70</v>
          </cell>
          <cell r="H86">
            <v>0</v>
          </cell>
        </row>
        <row r="87">
          <cell r="B87" t="str">
            <v>DK</v>
          </cell>
          <cell r="C87">
            <v>41444</v>
          </cell>
          <cell r="D87">
            <v>41455</v>
          </cell>
          <cell r="E87">
            <v>41450</v>
          </cell>
          <cell r="F87">
            <v>41455</v>
          </cell>
          <cell r="G87">
            <v>0</v>
          </cell>
          <cell r="H87">
            <v>0</v>
          </cell>
        </row>
        <row r="88">
          <cell r="B88" t="str">
            <v>WK</v>
          </cell>
          <cell r="C88">
            <v>41444</v>
          </cell>
          <cell r="D88">
            <v>41455</v>
          </cell>
          <cell r="E88">
            <v>41444</v>
          </cell>
          <cell r="F88">
            <v>41449</v>
          </cell>
          <cell r="G88">
            <v>70</v>
          </cell>
          <cell r="H88">
            <v>0</v>
          </cell>
        </row>
        <row r="89">
          <cell r="B89" t="str">
            <v>WK</v>
          </cell>
          <cell r="C89">
            <v>41444</v>
          </cell>
          <cell r="D89">
            <v>41455</v>
          </cell>
          <cell r="E89">
            <v>41450</v>
          </cell>
          <cell r="F89">
            <v>41455</v>
          </cell>
          <cell r="G89">
            <v>0</v>
          </cell>
          <cell r="H89">
            <v>0</v>
          </cell>
        </row>
        <row r="90">
          <cell r="B90" t="str">
            <v>DG</v>
          </cell>
          <cell r="C90">
            <v>41456</v>
          </cell>
          <cell r="D90">
            <v>41469</v>
          </cell>
          <cell r="E90">
            <v>41456</v>
          </cell>
          <cell r="F90">
            <v>41469</v>
          </cell>
          <cell r="G90">
            <v>0</v>
          </cell>
          <cell r="H90">
            <v>0</v>
          </cell>
        </row>
        <row r="91">
          <cell r="B91" t="str">
            <v>W2</v>
          </cell>
          <cell r="C91">
            <v>41456</v>
          </cell>
          <cell r="D91">
            <v>41469</v>
          </cell>
          <cell r="E91">
            <v>41456</v>
          </cell>
          <cell r="F91">
            <v>41469</v>
          </cell>
          <cell r="G91">
            <v>0</v>
          </cell>
          <cell r="H91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64"/>
  <sheetViews>
    <sheetView topLeftCell="E1" zoomScale="85" zoomScaleNormal="85" workbookViewId="0">
      <selection activeCell="Q24" sqref="Q24"/>
    </sheetView>
  </sheetViews>
  <sheetFormatPr defaultRowHeight="13.2" x14ac:dyDescent="0.25"/>
  <cols>
    <col min="1" max="1" width="21.109375" customWidth="1"/>
    <col min="2" max="2" width="29.6640625" customWidth="1"/>
    <col min="3" max="3" width="10.6640625" customWidth="1"/>
    <col min="4" max="4" width="10.77734375" customWidth="1"/>
    <col min="5" max="5" width="7.77734375" customWidth="1"/>
    <col min="6" max="6" width="6.77734375" customWidth="1"/>
    <col min="7" max="7" width="2.33203125" customWidth="1"/>
    <col min="8" max="9" width="10.6640625" customWidth="1"/>
    <col min="10" max="10" width="7.77734375" customWidth="1"/>
    <col min="11" max="11" width="6.77734375" customWidth="1"/>
    <col min="12" max="12" width="2.5546875" customWidth="1"/>
    <col min="13" max="13" width="21.77734375" customWidth="1"/>
    <col min="14" max="15" width="10.6640625" customWidth="1"/>
    <col min="16" max="16" width="8.21875" customWidth="1"/>
    <col min="17" max="17" width="7.77734375" customWidth="1"/>
    <col min="18" max="18" width="2.77734375" customWidth="1"/>
    <col min="19" max="19" width="20.109375" customWidth="1"/>
    <col min="20" max="21" width="10.6640625" customWidth="1"/>
    <col min="22" max="22" width="7.77734375" customWidth="1"/>
    <col min="23" max="23" width="6.77734375" customWidth="1"/>
    <col min="24" max="24" width="5.77734375" customWidth="1"/>
  </cols>
  <sheetData>
    <row r="1" spans="1:23" ht="12.75" customHeight="1" x14ac:dyDescent="0.25">
      <c r="A1" s="140" t="s">
        <v>57</v>
      </c>
      <c r="B1" s="149" t="s">
        <v>37</v>
      </c>
      <c r="C1" s="143" t="s">
        <v>34</v>
      </c>
      <c r="D1" s="144"/>
      <c r="E1" s="144"/>
      <c r="F1" s="145"/>
      <c r="G1" s="19"/>
      <c r="H1" s="143" t="s">
        <v>33</v>
      </c>
      <c r="I1" s="144"/>
      <c r="J1" s="144"/>
      <c r="K1" s="145"/>
      <c r="M1" s="140" t="s">
        <v>56</v>
      </c>
      <c r="N1" s="143" t="s">
        <v>32</v>
      </c>
      <c r="O1" s="144"/>
      <c r="P1" s="144"/>
      <c r="Q1" s="145"/>
      <c r="S1" s="140" t="s">
        <v>58</v>
      </c>
      <c r="T1" s="143" t="s">
        <v>32</v>
      </c>
      <c r="U1" s="144"/>
      <c r="V1" s="144"/>
      <c r="W1" s="145"/>
    </row>
    <row r="2" spans="1:23" ht="12.75" customHeight="1" x14ac:dyDescent="0.25">
      <c r="A2" s="141"/>
      <c r="B2" s="150"/>
      <c r="C2" s="146"/>
      <c r="D2" s="147"/>
      <c r="E2" s="147"/>
      <c r="F2" s="148"/>
      <c r="G2" s="18"/>
      <c r="H2" s="146"/>
      <c r="I2" s="147"/>
      <c r="J2" s="147"/>
      <c r="K2" s="148"/>
      <c r="M2" s="141"/>
      <c r="N2" s="146"/>
      <c r="O2" s="147"/>
      <c r="P2" s="147"/>
      <c r="Q2" s="148"/>
      <c r="S2" s="141"/>
      <c r="T2" s="146"/>
      <c r="U2" s="147"/>
      <c r="V2" s="147"/>
      <c r="W2" s="148"/>
    </row>
    <row r="3" spans="1:23" ht="15" customHeight="1" x14ac:dyDescent="0.25">
      <c r="A3" s="142"/>
      <c r="B3" s="34"/>
      <c r="C3" s="32" t="s">
        <v>35</v>
      </c>
      <c r="D3" s="32" t="s">
        <v>65</v>
      </c>
      <c r="E3" s="32" t="s">
        <v>66</v>
      </c>
      <c r="F3" s="32" t="s">
        <v>36</v>
      </c>
      <c r="G3" s="18"/>
      <c r="H3" s="32" t="s">
        <v>35</v>
      </c>
      <c r="I3" s="32" t="s">
        <v>65</v>
      </c>
      <c r="J3" s="32" t="s">
        <v>66</v>
      </c>
      <c r="K3" s="32" t="s">
        <v>36</v>
      </c>
      <c r="M3" s="142"/>
      <c r="N3" s="32" t="s">
        <v>35</v>
      </c>
      <c r="O3" s="32" t="s">
        <v>65</v>
      </c>
      <c r="P3" s="32" t="s">
        <v>66</v>
      </c>
      <c r="Q3" s="32" t="s">
        <v>36</v>
      </c>
      <c r="S3" s="142"/>
      <c r="T3" s="32" t="s">
        <v>35</v>
      </c>
      <c r="U3" s="32" t="s">
        <v>65</v>
      </c>
      <c r="V3" s="32" t="s">
        <v>66</v>
      </c>
      <c r="W3" s="32" t="s">
        <v>36</v>
      </c>
    </row>
    <row r="4" spans="1:23" ht="15" customHeight="1" x14ac:dyDescent="0.25">
      <c r="A4" s="28"/>
      <c r="B4" s="26" t="s">
        <v>23</v>
      </c>
      <c r="C4" s="29">
        <v>42247</v>
      </c>
      <c r="D4" s="17">
        <f t="shared" ref="D4:D11" si="0">C4</f>
        <v>42247</v>
      </c>
      <c r="E4" s="17"/>
      <c r="F4" s="26"/>
      <c r="G4" s="8"/>
      <c r="H4" s="40">
        <v>42380</v>
      </c>
      <c r="I4" s="41">
        <f t="shared" ref="I4:I11" si="1">H4</f>
        <v>42380</v>
      </c>
      <c r="J4" s="42"/>
      <c r="K4" s="42"/>
      <c r="M4" s="27" t="s">
        <v>31</v>
      </c>
      <c r="N4" s="40">
        <v>42499</v>
      </c>
      <c r="O4" s="41">
        <f t="shared" ref="O4:O11" si="2">N4</f>
        <v>42499</v>
      </c>
      <c r="P4" s="42"/>
      <c r="Q4" s="41"/>
      <c r="S4" s="27"/>
      <c r="T4" s="40"/>
      <c r="U4" s="41"/>
      <c r="V4" s="42"/>
      <c r="W4" s="41"/>
    </row>
    <row r="5" spans="1:23" ht="15" customHeight="1" x14ac:dyDescent="0.25">
      <c r="A5" s="47" t="s">
        <v>30</v>
      </c>
      <c r="B5" s="39" t="s">
        <v>55</v>
      </c>
      <c r="C5" s="15">
        <v>42254</v>
      </c>
      <c r="D5" s="14">
        <f t="shared" si="0"/>
        <v>42254</v>
      </c>
      <c r="E5" s="13">
        <f t="shared" ref="E5:E10" si="3">NETWORKDAYS(C$4,C5,holiday)</f>
        <v>5</v>
      </c>
      <c r="F5" s="16">
        <f>E5/E$10</f>
        <v>7.1428571428571425E-2</v>
      </c>
      <c r="G5" s="15"/>
      <c r="H5" s="43">
        <v>42387</v>
      </c>
      <c r="I5" s="44">
        <f t="shared" si="1"/>
        <v>42387</v>
      </c>
      <c r="J5" s="13">
        <f t="shared" ref="J5:J10" si="4">NETWORKDAYS(H$4,H5,holiday)</f>
        <v>5</v>
      </c>
      <c r="K5" s="16">
        <f>J5/J$10</f>
        <v>7.2463768115942032E-2</v>
      </c>
      <c r="M5" s="12" t="s">
        <v>30</v>
      </c>
      <c r="N5" s="43">
        <v>42503</v>
      </c>
      <c r="O5" s="44">
        <f t="shared" si="2"/>
        <v>42503</v>
      </c>
      <c r="P5" s="13">
        <f t="shared" ref="P5:P10" si="5">NETWORKDAYS(N$4,N5,holiday)</f>
        <v>5</v>
      </c>
      <c r="Q5" s="16">
        <f>P5/P$10</f>
        <v>8.771929824561403E-2</v>
      </c>
      <c r="S5" s="12"/>
      <c r="T5" s="43"/>
      <c r="U5" s="44"/>
      <c r="V5" s="13"/>
      <c r="W5" s="16"/>
    </row>
    <row r="6" spans="1:23" ht="15" customHeight="1" x14ac:dyDescent="0.25">
      <c r="A6" s="12" t="s">
        <v>29</v>
      </c>
      <c r="B6" s="11" t="s">
        <v>17</v>
      </c>
      <c r="C6" s="15">
        <v>42261</v>
      </c>
      <c r="D6" s="14">
        <f t="shared" si="0"/>
        <v>42261</v>
      </c>
      <c r="E6" s="13">
        <f t="shared" si="3"/>
        <v>10</v>
      </c>
      <c r="F6" s="16">
        <f t="shared" ref="F6:F9" si="6">E6/E$10</f>
        <v>0.14285714285714285</v>
      </c>
      <c r="G6" s="15"/>
      <c r="H6" s="43">
        <v>42394</v>
      </c>
      <c r="I6" s="44">
        <f t="shared" si="1"/>
        <v>42394</v>
      </c>
      <c r="J6" s="13">
        <f t="shared" si="4"/>
        <v>10</v>
      </c>
      <c r="K6" s="16">
        <f t="shared" ref="K6:K9" si="7">J6/J$10</f>
        <v>0.14492753623188406</v>
      </c>
      <c r="M6" s="12" t="s">
        <v>29</v>
      </c>
      <c r="N6" s="43">
        <v>42513</v>
      </c>
      <c r="O6" s="44">
        <f t="shared" si="2"/>
        <v>42513</v>
      </c>
      <c r="P6" s="13">
        <f t="shared" si="5"/>
        <v>11</v>
      </c>
      <c r="Q6" s="16">
        <f t="shared" ref="Q6:Q9" si="8">P6/P$10</f>
        <v>0.19298245614035087</v>
      </c>
      <c r="S6" s="12"/>
      <c r="T6" s="43"/>
      <c r="U6" s="44"/>
      <c r="V6" s="13"/>
      <c r="W6" s="16"/>
    </row>
    <row r="7" spans="1:23" ht="15" customHeight="1" x14ac:dyDescent="0.25">
      <c r="A7" s="12" t="s">
        <v>28</v>
      </c>
      <c r="B7" s="11" t="s">
        <v>14</v>
      </c>
      <c r="C7" s="15">
        <v>42265</v>
      </c>
      <c r="D7" s="14">
        <f t="shared" si="0"/>
        <v>42265</v>
      </c>
      <c r="E7" s="13">
        <f t="shared" si="3"/>
        <v>14</v>
      </c>
      <c r="F7" s="16">
        <f t="shared" si="6"/>
        <v>0.2</v>
      </c>
      <c r="G7" s="15"/>
      <c r="H7" s="43">
        <v>42398</v>
      </c>
      <c r="I7" s="44">
        <f t="shared" si="1"/>
        <v>42398</v>
      </c>
      <c r="J7" s="13">
        <f t="shared" si="4"/>
        <v>14</v>
      </c>
      <c r="K7" s="16">
        <f t="shared" si="7"/>
        <v>0.20289855072463769</v>
      </c>
      <c r="M7" s="25" t="s">
        <v>28</v>
      </c>
      <c r="N7" s="43">
        <v>42517</v>
      </c>
      <c r="O7" s="44">
        <f t="shared" si="2"/>
        <v>42517</v>
      </c>
      <c r="P7" s="13">
        <f t="shared" si="5"/>
        <v>15</v>
      </c>
      <c r="Q7" s="16">
        <f t="shared" si="8"/>
        <v>0.26315789473684209</v>
      </c>
      <c r="S7" s="25" t="s">
        <v>59</v>
      </c>
      <c r="T7" s="43">
        <v>42514</v>
      </c>
      <c r="U7" s="44">
        <f>T7</f>
        <v>42514</v>
      </c>
      <c r="V7" s="13">
        <f>NETWORKDAYS(N$4,T7,holiday)</f>
        <v>12</v>
      </c>
      <c r="W7" s="16">
        <f>V7/P$10</f>
        <v>0.21052631578947367</v>
      </c>
    </row>
    <row r="8" spans="1:23" ht="15" customHeight="1" x14ac:dyDescent="0.25">
      <c r="A8" s="12" t="s">
        <v>10</v>
      </c>
      <c r="B8" s="8" t="s">
        <v>12</v>
      </c>
      <c r="C8" s="15">
        <v>42274</v>
      </c>
      <c r="D8" s="14">
        <f t="shared" si="0"/>
        <v>42274</v>
      </c>
      <c r="E8" s="13">
        <f t="shared" si="3"/>
        <v>19</v>
      </c>
      <c r="F8" s="16">
        <f t="shared" si="6"/>
        <v>0.27142857142857141</v>
      </c>
      <c r="G8" s="15"/>
      <c r="H8" s="43">
        <v>42407</v>
      </c>
      <c r="I8" s="44">
        <f t="shared" si="1"/>
        <v>42407</v>
      </c>
      <c r="J8" s="13">
        <f t="shared" si="4"/>
        <v>19</v>
      </c>
      <c r="K8" s="16">
        <f t="shared" si="7"/>
        <v>0.27536231884057971</v>
      </c>
      <c r="M8" s="12" t="s">
        <v>10</v>
      </c>
      <c r="N8" s="43">
        <v>42526</v>
      </c>
      <c r="O8" s="44">
        <f t="shared" si="2"/>
        <v>42526</v>
      </c>
      <c r="P8" s="13">
        <f t="shared" si="5"/>
        <v>19</v>
      </c>
      <c r="Q8" s="16">
        <f t="shared" si="8"/>
        <v>0.33333333333333331</v>
      </c>
      <c r="S8" s="47" t="s">
        <v>61</v>
      </c>
      <c r="T8" s="43">
        <v>42521</v>
      </c>
      <c r="U8" s="44">
        <f>T8</f>
        <v>42521</v>
      </c>
      <c r="V8" s="13">
        <f>NETWORKDAYS(N$4,T8,holiday)</f>
        <v>16</v>
      </c>
      <c r="W8" s="16">
        <f>V8/P$10</f>
        <v>0.2807017543859649</v>
      </c>
    </row>
    <row r="9" spans="1:23" s="51" customFormat="1" ht="29.4" customHeight="1" x14ac:dyDescent="0.25">
      <c r="A9" s="48" t="s">
        <v>27</v>
      </c>
      <c r="B9" s="26" t="s">
        <v>9</v>
      </c>
      <c r="C9" s="30">
        <v>42309</v>
      </c>
      <c r="D9" s="17">
        <f t="shared" si="0"/>
        <v>42309</v>
      </c>
      <c r="E9" s="49">
        <f t="shared" si="3"/>
        <v>44</v>
      </c>
      <c r="F9" s="50">
        <f t="shared" si="6"/>
        <v>0.62857142857142856</v>
      </c>
      <c r="G9" s="30"/>
      <c r="H9" s="40">
        <v>42449</v>
      </c>
      <c r="I9" s="41">
        <f t="shared" si="1"/>
        <v>42449</v>
      </c>
      <c r="J9" s="49">
        <f t="shared" si="4"/>
        <v>44</v>
      </c>
      <c r="K9" s="50">
        <f t="shared" si="7"/>
        <v>0.6376811594202898</v>
      </c>
      <c r="M9" s="52" t="s">
        <v>60</v>
      </c>
      <c r="N9" s="40">
        <v>42554</v>
      </c>
      <c r="O9" s="41">
        <f t="shared" si="2"/>
        <v>42554</v>
      </c>
      <c r="P9" s="49">
        <f t="shared" si="5"/>
        <v>39</v>
      </c>
      <c r="Q9" s="50">
        <f t="shared" si="8"/>
        <v>0.68421052631578949</v>
      </c>
      <c r="S9" s="52"/>
      <c r="T9" s="40"/>
      <c r="U9" s="41"/>
      <c r="V9" s="49"/>
      <c r="W9" s="50"/>
    </row>
    <row r="10" spans="1:23" ht="15" customHeight="1" x14ac:dyDescent="0.25">
      <c r="A10" s="14" t="s">
        <v>26</v>
      </c>
      <c r="B10" s="46" t="s">
        <v>6</v>
      </c>
      <c r="C10" s="15">
        <v>42350</v>
      </c>
      <c r="D10" s="14">
        <f t="shared" si="0"/>
        <v>42350</v>
      </c>
      <c r="E10" s="13">
        <f t="shared" si="3"/>
        <v>70</v>
      </c>
      <c r="F10" s="15"/>
      <c r="G10" s="13"/>
      <c r="H10" s="43">
        <v>42483</v>
      </c>
      <c r="I10" s="44">
        <f t="shared" si="1"/>
        <v>42483</v>
      </c>
      <c r="J10" s="13">
        <f t="shared" si="4"/>
        <v>69</v>
      </c>
      <c r="K10" s="15"/>
      <c r="M10" s="12" t="s">
        <v>25</v>
      </c>
      <c r="N10" s="43">
        <v>42579</v>
      </c>
      <c r="O10" s="44">
        <f t="shared" si="2"/>
        <v>42579</v>
      </c>
      <c r="P10" s="13">
        <f t="shared" si="5"/>
        <v>57</v>
      </c>
      <c r="Q10" s="15"/>
      <c r="S10" s="47"/>
      <c r="T10" s="43"/>
      <c r="U10" s="44"/>
      <c r="V10" s="13"/>
      <c r="W10" s="15"/>
    </row>
    <row r="11" spans="1:23" ht="15" customHeight="1" x14ac:dyDescent="0.25">
      <c r="A11" s="12" t="s">
        <v>24</v>
      </c>
      <c r="B11" s="11" t="s">
        <v>3</v>
      </c>
      <c r="C11" s="15">
        <v>42357</v>
      </c>
      <c r="D11" s="14">
        <f t="shared" si="0"/>
        <v>42357</v>
      </c>
      <c r="E11" s="14"/>
      <c r="F11" s="8"/>
      <c r="G11" s="15"/>
      <c r="H11" s="43">
        <v>42490</v>
      </c>
      <c r="I11" s="44">
        <f t="shared" si="1"/>
        <v>42490</v>
      </c>
      <c r="J11" s="45"/>
      <c r="K11" s="45"/>
      <c r="M11" s="12" t="s">
        <v>4</v>
      </c>
      <c r="N11" s="15">
        <v>42579</v>
      </c>
      <c r="O11" s="14">
        <f t="shared" si="2"/>
        <v>42579</v>
      </c>
      <c r="P11" s="8"/>
      <c r="Q11" s="8"/>
      <c r="S11" s="12"/>
      <c r="T11" s="15"/>
      <c r="U11" s="14"/>
      <c r="V11" s="8"/>
      <c r="W11" s="8"/>
    </row>
    <row r="12" spans="1:23" ht="15" customHeight="1" x14ac:dyDescent="0.25"/>
    <row r="13" spans="1:23" ht="15" customHeight="1" x14ac:dyDescent="0.25"/>
    <row r="14" spans="1:23" ht="15" customHeight="1" x14ac:dyDescent="0.25">
      <c r="A14" s="20"/>
      <c r="B14" s="33" t="s">
        <v>38</v>
      </c>
      <c r="C14" s="32" t="s">
        <v>35</v>
      </c>
      <c r="D14" s="32" t="s">
        <v>65</v>
      </c>
      <c r="E14" s="32" t="s">
        <v>66</v>
      </c>
      <c r="F14" s="32" t="s">
        <v>36</v>
      </c>
      <c r="G14" s="19"/>
      <c r="H14" s="32" t="s">
        <v>35</v>
      </c>
      <c r="I14" s="32" t="s">
        <v>65</v>
      </c>
      <c r="J14" s="32" t="s">
        <v>66</v>
      </c>
      <c r="K14" s="32" t="s">
        <v>36</v>
      </c>
      <c r="L14" s="24"/>
      <c r="M14" s="31" t="s">
        <v>67</v>
      </c>
      <c r="N14" s="32" t="s">
        <v>35</v>
      </c>
      <c r="O14" s="32" t="s">
        <v>65</v>
      </c>
      <c r="P14" s="32" t="s">
        <v>66</v>
      </c>
      <c r="Q14" s="32" t="s">
        <v>36</v>
      </c>
      <c r="S14" s="31"/>
      <c r="T14" s="32" t="s">
        <v>35</v>
      </c>
      <c r="U14" s="32" t="s">
        <v>65</v>
      </c>
      <c r="V14" s="32" t="s">
        <v>66</v>
      </c>
      <c r="W14" s="32" t="s">
        <v>36</v>
      </c>
    </row>
    <row r="15" spans="1:23" ht="15" customHeight="1" x14ac:dyDescent="0.25">
      <c r="A15" s="8"/>
      <c r="B15" s="8" t="s">
        <v>23</v>
      </c>
      <c r="C15" s="15">
        <v>42247</v>
      </c>
      <c r="D15" s="14">
        <f t="shared" ref="D15:D22" si="9">C15</f>
        <v>42247</v>
      </c>
      <c r="E15" s="13"/>
      <c r="F15" s="16"/>
      <c r="G15" s="8"/>
      <c r="H15" s="15">
        <v>42380</v>
      </c>
      <c r="I15" s="14">
        <f t="shared" ref="I15:I22" si="10">H15</f>
        <v>42380</v>
      </c>
      <c r="J15" s="8"/>
      <c r="K15" s="14"/>
      <c r="M15" s="8"/>
      <c r="N15" s="15">
        <v>42499</v>
      </c>
      <c r="O15" s="14">
        <f t="shared" ref="O15:O22" si="11">N15</f>
        <v>42499</v>
      </c>
      <c r="P15" s="8"/>
      <c r="Q15" s="14"/>
      <c r="S15" s="8"/>
      <c r="T15" s="15"/>
      <c r="U15" s="14">
        <f>T15</f>
        <v>0</v>
      </c>
      <c r="V15" s="8"/>
      <c r="W15" s="14"/>
    </row>
    <row r="16" spans="1:23" ht="15" customHeight="1" x14ac:dyDescent="0.25">
      <c r="A16" s="12" t="s">
        <v>22</v>
      </c>
      <c r="B16" s="11" t="s">
        <v>21</v>
      </c>
      <c r="C16" s="15">
        <v>42249</v>
      </c>
      <c r="D16" s="14">
        <f t="shared" si="9"/>
        <v>42249</v>
      </c>
      <c r="E16" s="13">
        <f t="shared" ref="E16:E21" si="12">NETWORKDAYS(C$15,C16,holiday)</f>
        <v>3</v>
      </c>
      <c r="F16" s="16">
        <f>E16/E$21</f>
        <v>8.8235294117647065E-2</v>
      </c>
      <c r="G16" s="15"/>
      <c r="H16" s="15">
        <v>42382</v>
      </c>
      <c r="I16" s="14">
        <f t="shared" si="10"/>
        <v>42382</v>
      </c>
      <c r="J16" s="13">
        <f t="shared" ref="J16:J21" si="13">NETWORKDAYS(H$15,H16,holiday)</f>
        <v>3</v>
      </c>
      <c r="K16" s="16">
        <f>J16/J$21</f>
        <v>8.8235294117647065E-2</v>
      </c>
      <c r="M16" s="12" t="s">
        <v>20</v>
      </c>
      <c r="N16" s="15">
        <v>42500</v>
      </c>
      <c r="O16" s="14">
        <f t="shared" si="11"/>
        <v>42500</v>
      </c>
      <c r="P16" s="13">
        <f t="shared" ref="P16:P21" si="14">NETWORKDAYS(N$15,N16,holiday)</f>
        <v>2</v>
      </c>
      <c r="Q16" s="16">
        <f>P16/P$21</f>
        <v>7.1428571428571425E-2</v>
      </c>
      <c r="S16" s="12"/>
      <c r="T16" s="15"/>
      <c r="U16" s="14"/>
      <c r="V16" s="13"/>
      <c r="W16" s="16"/>
    </row>
    <row r="17" spans="1:23" ht="15" customHeight="1" x14ac:dyDescent="0.25">
      <c r="A17" s="12" t="s">
        <v>19</v>
      </c>
      <c r="B17" s="11" t="s">
        <v>17</v>
      </c>
      <c r="C17" s="15">
        <v>42255</v>
      </c>
      <c r="D17" s="14">
        <f t="shared" si="9"/>
        <v>42255</v>
      </c>
      <c r="E17" s="13">
        <f t="shared" si="12"/>
        <v>6</v>
      </c>
      <c r="F17" s="16">
        <f t="shared" ref="F17:F20" si="15">E17/E$21</f>
        <v>0.17647058823529413</v>
      </c>
      <c r="G17" s="15"/>
      <c r="H17" s="15">
        <v>42388</v>
      </c>
      <c r="I17" s="14">
        <f t="shared" si="10"/>
        <v>42388</v>
      </c>
      <c r="J17" s="13">
        <f t="shared" si="13"/>
        <v>6</v>
      </c>
      <c r="K17" s="16">
        <f t="shared" ref="K17:K20" si="16">J17/J$21</f>
        <v>0.17647058823529413</v>
      </c>
      <c r="M17" s="12" t="s">
        <v>18</v>
      </c>
      <c r="N17" s="15">
        <v>42506</v>
      </c>
      <c r="O17" s="14">
        <f t="shared" si="11"/>
        <v>42506</v>
      </c>
      <c r="P17" s="13">
        <f t="shared" si="14"/>
        <v>6</v>
      </c>
      <c r="Q17" s="16">
        <f t="shared" ref="Q17:Q20" si="17">P17/P$21</f>
        <v>0.21428571428571427</v>
      </c>
      <c r="S17" s="12"/>
      <c r="T17" s="15"/>
      <c r="U17" s="14"/>
      <c r="V17" s="13"/>
      <c r="W17" s="16"/>
    </row>
    <row r="18" spans="1:23" ht="15" customHeight="1" x14ac:dyDescent="0.25">
      <c r="A18" s="12" t="s">
        <v>16</v>
      </c>
      <c r="B18" s="11" t="s">
        <v>14</v>
      </c>
      <c r="C18" s="15">
        <v>42256</v>
      </c>
      <c r="D18" s="14">
        <f t="shared" si="9"/>
        <v>42256</v>
      </c>
      <c r="E18" s="13">
        <f t="shared" si="12"/>
        <v>7</v>
      </c>
      <c r="F18" s="16">
        <f t="shared" si="15"/>
        <v>0.20588235294117646</v>
      </c>
      <c r="G18" s="15"/>
      <c r="H18" s="15">
        <v>42389</v>
      </c>
      <c r="I18" s="14">
        <f t="shared" si="10"/>
        <v>42389</v>
      </c>
      <c r="J18" s="13">
        <f t="shared" si="13"/>
        <v>7</v>
      </c>
      <c r="K18" s="16">
        <f t="shared" si="16"/>
        <v>0.20588235294117646</v>
      </c>
      <c r="M18" s="53" t="s">
        <v>15</v>
      </c>
      <c r="N18" s="54">
        <v>42509</v>
      </c>
      <c r="O18" s="55">
        <f t="shared" si="11"/>
        <v>42509</v>
      </c>
      <c r="P18" s="56">
        <f t="shared" si="14"/>
        <v>9</v>
      </c>
      <c r="Q18" s="57">
        <f t="shared" si="17"/>
        <v>0.32142857142857145</v>
      </c>
      <c r="S18" s="47" t="s">
        <v>62</v>
      </c>
      <c r="T18" s="15">
        <v>42506</v>
      </c>
      <c r="U18" s="14">
        <f>T18</f>
        <v>42506</v>
      </c>
      <c r="V18" s="13">
        <f>NETWORKDAYS(N$15,T18,holiday)</f>
        <v>6</v>
      </c>
      <c r="W18" s="16">
        <f>V18/P$21</f>
        <v>0.21428571428571427</v>
      </c>
    </row>
    <row r="19" spans="1:23" ht="15" customHeight="1" x14ac:dyDescent="0.25">
      <c r="A19" s="12" t="s">
        <v>13</v>
      </c>
      <c r="B19" s="8" t="s">
        <v>12</v>
      </c>
      <c r="C19" s="15">
        <v>42260</v>
      </c>
      <c r="D19" s="14">
        <f t="shared" si="9"/>
        <v>42260</v>
      </c>
      <c r="E19" s="13">
        <f t="shared" si="12"/>
        <v>9</v>
      </c>
      <c r="F19" s="16">
        <f t="shared" si="15"/>
        <v>0.26470588235294118</v>
      </c>
      <c r="G19" s="15"/>
      <c r="H19" s="15">
        <v>42391</v>
      </c>
      <c r="I19" s="14">
        <v>42449</v>
      </c>
      <c r="J19" s="13">
        <f t="shared" si="13"/>
        <v>9</v>
      </c>
      <c r="K19" s="16">
        <f t="shared" si="16"/>
        <v>0.26470588235294118</v>
      </c>
      <c r="M19" s="53" t="s">
        <v>13</v>
      </c>
      <c r="N19" s="54">
        <v>42512</v>
      </c>
      <c r="O19" s="55">
        <f t="shared" si="11"/>
        <v>42512</v>
      </c>
      <c r="P19" s="56">
        <f t="shared" si="14"/>
        <v>10</v>
      </c>
      <c r="Q19" s="57">
        <f t="shared" si="17"/>
        <v>0.35714285714285715</v>
      </c>
      <c r="S19" s="47" t="s">
        <v>63</v>
      </c>
      <c r="T19" s="15">
        <v>42508</v>
      </c>
      <c r="U19" s="14">
        <f>T19</f>
        <v>42508</v>
      </c>
      <c r="V19" s="13">
        <f>NETWORKDAYS(N$15,T19,holiday)</f>
        <v>8</v>
      </c>
      <c r="W19" s="16">
        <f>V19/P$21</f>
        <v>0.2857142857142857</v>
      </c>
    </row>
    <row r="20" spans="1:23" s="51" customFormat="1" ht="29.4" customHeight="1" x14ac:dyDescent="0.25">
      <c r="A20" s="48" t="s">
        <v>11</v>
      </c>
      <c r="B20" s="26" t="s">
        <v>9</v>
      </c>
      <c r="C20" s="30">
        <v>42281</v>
      </c>
      <c r="D20" s="17">
        <f t="shared" si="9"/>
        <v>42281</v>
      </c>
      <c r="E20" s="49">
        <f t="shared" si="12"/>
        <v>24</v>
      </c>
      <c r="F20" s="50">
        <f t="shared" si="15"/>
        <v>0.70588235294117652</v>
      </c>
      <c r="G20" s="30"/>
      <c r="H20" s="30">
        <v>42412</v>
      </c>
      <c r="I20" s="17">
        <v>42470</v>
      </c>
      <c r="J20" s="49">
        <f t="shared" si="13"/>
        <v>24</v>
      </c>
      <c r="K20" s="50">
        <f t="shared" si="16"/>
        <v>0.70588235294117652</v>
      </c>
      <c r="M20" s="58" t="s">
        <v>64</v>
      </c>
      <c r="N20" s="59">
        <v>42526</v>
      </c>
      <c r="O20" s="60">
        <f t="shared" si="11"/>
        <v>42526</v>
      </c>
      <c r="P20" s="61">
        <f t="shared" si="14"/>
        <v>19</v>
      </c>
      <c r="Q20" s="62">
        <f t="shared" si="17"/>
        <v>0.6785714285714286</v>
      </c>
      <c r="S20" s="52"/>
      <c r="T20" s="30"/>
      <c r="U20" s="17"/>
      <c r="V20" s="49"/>
      <c r="W20" s="50"/>
    </row>
    <row r="21" spans="1:23" ht="15" customHeight="1" x14ac:dyDescent="0.25">
      <c r="A21" s="14" t="s">
        <v>8</v>
      </c>
      <c r="B21" s="14" t="s">
        <v>8</v>
      </c>
      <c r="C21" s="15">
        <v>42294</v>
      </c>
      <c r="D21" s="14">
        <f t="shared" si="9"/>
        <v>42294</v>
      </c>
      <c r="E21" s="13">
        <f t="shared" si="12"/>
        <v>34</v>
      </c>
      <c r="F21" s="8"/>
      <c r="G21" s="13"/>
      <c r="H21" s="15">
        <v>42427</v>
      </c>
      <c r="I21" s="14">
        <f t="shared" si="10"/>
        <v>42427</v>
      </c>
      <c r="J21" s="13">
        <f t="shared" si="13"/>
        <v>34</v>
      </c>
      <c r="K21" s="8"/>
      <c r="M21" s="12" t="s">
        <v>7</v>
      </c>
      <c r="N21" s="15">
        <v>42537</v>
      </c>
      <c r="O21" s="14">
        <f t="shared" si="11"/>
        <v>42537</v>
      </c>
      <c r="P21" s="13">
        <f t="shared" si="14"/>
        <v>28</v>
      </c>
      <c r="Q21" s="8"/>
      <c r="S21" s="12"/>
      <c r="T21" s="15"/>
      <c r="U21" s="14"/>
      <c r="V21" s="13"/>
      <c r="W21" s="8"/>
    </row>
    <row r="22" spans="1:23" ht="15" customHeight="1" x14ac:dyDescent="0.25">
      <c r="A22" s="8" t="s">
        <v>5</v>
      </c>
      <c r="B22" s="11" t="s">
        <v>3</v>
      </c>
      <c r="C22" s="10" t="s">
        <v>2</v>
      </c>
      <c r="D22" s="9" t="str">
        <f t="shared" si="9"/>
        <v>N/A</v>
      </c>
      <c r="E22" s="9"/>
      <c r="F22" s="8"/>
      <c r="G22" s="8"/>
      <c r="H22" s="10" t="s">
        <v>2</v>
      </c>
      <c r="I22" s="9" t="str">
        <f t="shared" si="10"/>
        <v>N/A</v>
      </c>
      <c r="J22" s="23"/>
      <c r="K22" s="23"/>
      <c r="M22" s="12" t="s">
        <v>4</v>
      </c>
      <c r="N22" s="10" t="s">
        <v>2</v>
      </c>
      <c r="O22" s="9" t="str">
        <f t="shared" si="11"/>
        <v>N/A</v>
      </c>
      <c r="P22" s="8"/>
      <c r="Q22" s="8"/>
      <c r="S22" s="12"/>
      <c r="T22" s="10"/>
      <c r="U22" s="9"/>
      <c r="V22" s="8"/>
      <c r="W22" s="8"/>
    </row>
    <row r="23" spans="1:23" ht="15" customHeight="1" x14ac:dyDescent="0.25">
      <c r="H23" s="22"/>
      <c r="I23" s="21"/>
    </row>
    <row r="24" spans="1:23" ht="15" customHeight="1" x14ac:dyDescent="0.25">
      <c r="H24" s="21"/>
      <c r="I24" s="21"/>
    </row>
    <row r="25" spans="1:23" ht="15" customHeight="1" x14ac:dyDescent="0.25">
      <c r="A25" s="20"/>
      <c r="B25" s="33" t="s">
        <v>39</v>
      </c>
      <c r="C25" s="32" t="s">
        <v>35</v>
      </c>
      <c r="D25" s="32" t="s">
        <v>65</v>
      </c>
      <c r="E25" s="32" t="s">
        <v>66</v>
      </c>
      <c r="F25" s="32" t="s">
        <v>36</v>
      </c>
      <c r="G25" s="19"/>
      <c r="H25" s="32" t="s">
        <v>35</v>
      </c>
      <c r="I25" s="32" t="s">
        <v>65</v>
      </c>
      <c r="J25" s="32" t="s">
        <v>66</v>
      </c>
      <c r="K25" s="32" t="s">
        <v>36</v>
      </c>
      <c r="L25" s="24"/>
      <c r="M25" s="31" t="s">
        <v>68</v>
      </c>
      <c r="N25" s="32" t="s">
        <v>35</v>
      </c>
      <c r="O25" s="32" t="s">
        <v>65</v>
      </c>
      <c r="P25" s="32" t="s">
        <v>66</v>
      </c>
      <c r="Q25" s="32" t="s">
        <v>36</v>
      </c>
      <c r="S25" s="31"/>
      <c r="T25" s="32" t="s">
        <v>35</v>
      </c>
      <c r="U25" s="32" t="s">
        <v>65</v>
      </c>
      <c r="V25" s="32" t="s">
        <v>66</v>
      </c>
      <c r="W25" s="32" t="s">
        <v>36</v>
      </c>
    </row>
    <row r="26" spans="1:23" ht="15" customHeight="1" x14ac:dyDescent="0.25">
      <c r="A26" s="8"/>
      <c r="B26" s="8" t="s">
        <v>23</v>
      </c>
      <c r="C26" s="15">
        <v>42296</v>
      </c>
      <c r="D26" s="14">
        <f t="shared" ref="D26:D33" si="18">C26</f>
        <v>42296</v>
      </c>
      <c r="E26" s="14"/>
      <c r="F26" s="8"/>
      <c r="G26" s="8"/>
      <c r="H26" s="15">
        <v>42436</v>
      </c>
      <c r="I26" s="14">
        <f t="shared" ref="I26:I33" si="19">H26</f>
        <v>42436</v>
      </c>
      <c r="J26" s="8"/>
      <c r="K26" s="14"/>
      <c r="M26" s="8"/>
      <c r="N26" s="15">
        <v>42541</v>
      </c>
      <c r="O26" s="14">
        <f t="shared" ref="O26:O33" si="20">N26</f>
        <v>42541</v>
      </c>
      <c r="P26" s="8"/>
      <c r="Q26" s="14"/>
      <c r="S26" s="8"/>
      <c r="T26" s="15"/>
      <c r="U26" s="14"/>
      <c r="V26" s="8"/>
      <c r="W26" s="14"/>
    </row>
    <row r="27" spans="1:23" ht="15" customHeight="1" x14ac:dyDescent="0.25">
      <c r="A27" s="12" t="s">
        <v>22</v>
      </c>
      <c r="B27" s="11" t="s">
        <v>21</v>
      </c>
      <c r="C27" s="15">
        <v>42298</v>
      </c>
      <c r="D27" s="14">
        <f t="shared" si="18"/>
        <v>42298</v>
      </c>
      <c r="E27" s="13">
        <f t="shared" ref="E27:E32" si="21">NETWORKDAYS(C$26,C27,holiday)</f>
        <v>3</v>
      </c>
      <c r="F27" s="16">
        <f>E27/E$32</f>
        <v>8.3333333333333329E-2</v>
      </c>
      <c r="G27" s="15"/>
      <c r="H27" s="15">
        <v>42438</v>
      </c>
      <c r="I27" s="14">
        <f t="shared" si="19"/>
        <v>42438</v>
      </c>
      <c r="J27" s="13">
        <f t="shared" ref="J27:J32" si="22">NETWORKDAYS(H$26,H27,holiday)</f>
        <v>3</v>
      </c>
      <c r="K27" s="16">
        <f>J27/J$32</f>
        <v>8.5714285714285715E-2</v>
      </c>
      <c r="M27" s="12" t="s">
        <v>20</v>
      </c>
      <c r="N27" s="15">
        <v>42542</v>
      </c>
      <c r="O27" s="14">
        <f t="shared" si="20"/>
        <v>42542</v>
      </c>
      <c r="P27" s="13">
        <f t="shared" ref="P27:P32" si="23">NETWORKDAYS(N$26,N27,holiday)</f>
        <v>2</v>
      </c>
      <c r="Q27" s="16">
        <f>P27/P$32</f>
        <v>7.1428571428571425E-2</v>
      </c>
      <c r="S27" s="12"/>
      <c r="T27" s="15"/>
      <c r="U27" s="14"/>
      <c r="V27" s="13"/>
      <c r="W27" s="16"/>
    </row>
    <row r="28" spans="1:23" ht="15" customHeight="1" x14ac:dyDescent="0.25">
      <c r="A28" s="12" t="s">
        <v>19</v>
      </c>
      <c r="B28" s="11" t="s">
        <v>17</v>
      </c>
      <c r="C28" s="15">
        <v>42304</v>
      </c>
      <c r="D28" s="14">
        <f t="shared" si="18"/>
        <v>42304</v>
      </c>
      <c r="E28" s="13">
        <f t="shared" si="21"/>
        <v>7</v>
      </c>
      <c r="F28" s="16">
        <f t="shared" ref="F28:F31" si="24">E28/E$32</f>
        <v>0.19444444444444445</v>
      </c>
      <c r="G28" s="15"/>
      <c r="H28" s="15">
        <v>42444</v>
      </c>
      <c r="I28" s="14">
        <f t="shared" si="19"/>
        <v>42444</v>
      </c>
      <c r="J28" s="13">
        <f t="shared" si="22"/>
        <v>7</v>
      </c>
      <c r="K28" s="16">
        <f t="shared" ref="K28:K31" si="25">J28/J$32</f>
        <v>0.2</v>
      </c>
      <c r="M28" s="12" t="s">
        <v>18</v>
      </c>
      <c r="N28" s="15">
        <v>42548</v>
      </c>
      <c r="O28" s="14">
        <f t="shared" si="20"/>
        <v>42548</v>
      </c>
      <c r="P28" s="13">
        <f t="shared" si="23"/>
        <v>6</v>
      </c>
      <c r="Q28" s="16">
        <f t="shared" ref="Q28:Q31" si="26">P28/P$32</f>
        <v>0.21428571428571427</v>
      </c>
      <c r="S28" s="12"/>
      <c r="T28" s="15"/>
      <c r="U28" s="14"/>
      <c r="V28" s="13"/>
      <c r="W28" s="16"/>
    </row>
    <row r="29" spans="1:23" ht="15" customHeight="1" x14ac:dyDescent="0.25">
      <c r="A29" s="12" t="s">
        <v>16</v>
      </c>
      <c r="B29" s="11" t="s">
        <v>14</v>
      </c>
      <c r="C29" s="15">
        <v>42305</v>
      </c>
      <c r="D29" s="14">
        <f t="shared" si="18"/>
        <v>42305</v>
      </c>
      <c r="E29" s="13">
        <f t="shared" si="21"/>
        <v>8</v>
      </c>
      <c r="F29" s="16">
        <f t="shared" si="24"/>
        <v>0.22222222222222221</v>
      </c>
      <c r="G29" s="15"/>
      <c r="H29" s="15">
        <v>42445</v>
      </c>
      <c r="I29" s="14">
        <f t="shared" si="19"/>
        <v>42445</v>
      </c>
      <c r="J29" s="13">
        <f t="shared" si="22"/>
        <v>8</v>
      </c>
      <c r="K29" s="16">
        <f t="shared" si="25"/>
        <v>0.22857142857142856</v>
      </c>
      <c r="M29" s="53" t="s">
        <v>15</v>
      </c>
      <c r="N29" s="54">
        <v>42551</v>
      </c>
      <c r="O29" s="55">
        <f t="shared" si="20"/>
        <v>42551</v>
      </c>
      <c r="P29" s="56">
        <f t="shared" si="23"/>
        <v>9</v>
      </c>
      <c r="Q29" s="57">
        <f t="shared" si="26"/>
        <v>0.32142857142857145</v>
      </c>
      <c r="S29" s="47" t="s">
        <v>62</v>
      </c>
      <c r="T29" s="15">
        <v>42548</v>
      </c>
      <c r="U29" s="14">
        <f>T29</f>
        <v>42548</v>
      </c>
      <c r="V29" s="13">
        <f>NETWORKDAYS(N$26,T29,holiday)</f>
        <v>6</v>
      </c>
      <c r="W29" s="16">
        <f>V29/P$32</f>
        <v>0.21428571428571427</v>
      </c>
    </row>
    <row r="30" spans="1:23" ht="15" customHeight="1" x14ac:dyDescent="0.25">
      <c r="A30" s="12" t="s">
        <v>13</v>
      </c>
      <c r="B30" s="8" t="s">
        <v>12</v>
      </c>
      <c r="C30" s="15">
        <v>42309</v>
      </c>
      <c r="D30" s="14">
        <f t="shared" si="18"/>
        <v>42309</v>
      </c>
      <c r="E30" s="13">
        <f t="shared" si="21"/>
        <v>10</v>
      </c>
      <c r="F30" s="16">
        <f t="shared" si="24"/>
        <v>0.27777777777777779</v>
      </c>
      <c r="G30" s="15"/>
      <c r="H30" s="15">
        <v>42449</v>
      </c>
      <c r="I30" s="14">
        <f t="shared" si="19"/>
        <v>42449</v>
      </c>
      <c r="J30" s="13">
        <f t="shared" si="22"/>
        <v>10</v>
      </c>
      <c r="K30" s="16">
        <f t="shared" si="25"/>
        <v>0.2857142857142857</v>
      </c>
      <c r="M30" s="53" t="s">
        <v>13</v>
      </c>
      <c r="N30" s="54">
        <v>42554</v>
      </c>
      <c r="O30" s="55">
        <f t="shared" si="20"/>
        <v>42554</v>
      </c>
      <c r="P30" s="56">
        <f t="shared" si="23"/>
        <v>10</v>
      </c>
      <c r="Q30" s="57">
        <f t="shared" si="26"/>
        <v>0.35714285714285715</v>
      </c>
      <c r="S30" s="47" t="s">
        <v>63</v>
      </c>
      <c r="T30" s="15">
        <v>42550</v>
      </c>
      <c r="U30" s="14">
        <f>T30</f>
        <v>42550</v>
      </c>
      <c r="V30" s="13">
        <f>NETWORKDAYS(N$26,T30,holiday)</f>
        <v>8</v>
      </c>
      <c r="W30" s="16">
        <f>V30/P$32</f>
        <v>0.2857142857142857</v>
      </c>
    </row>
    <row r="31" spans="1:23" s="51" customFormat="1" ht="29.4" customHeight="1" x14ac:dyDescent="0.25">
      <c r="A31" s="48" t="s">
        <v>11</v>
      </c>
      <c r="B31" s="26" t="s">
        <v>9</v>
      </c>
      <c r="C31" s="30">
        <v>42330</v>
      </c>
      <c r="D31" s="17">
        <f t="shared" si="18"/>
        <v>42330</v>
      </c>
      <c r="E31" s="49">
        <f t="shared" si="21"/>
        <v>24</v>
      </c>
      <c r="F31" s="50">
        <f t="shared" si="24"/>
        <v>0.66666666666666663</v>
      </c>
      <c r="G31" s="30"/>
      <c r="H31" s="30">
        <v>42470</v>
      </c>
      <c r="I31" s="17">
        <f t="shared" si="19"/>
        <v>42470</v>
      </c>
      <c r="J31" s="49">
        <f t="shared" si="22"/>
        <v>25</v>
      </c>
      <c r="K31" s="50">
        <f t="shared" si="25"/>
        <v>0.7142857142857143</v>
      </c>
      <c r="M31" s="58" t="s">
        <v>64</v>
      </c>
      <c r="N31" s="59">
        <v>42568</v>
      </c>
      <c r="O31" s="60">
        <f t="shared" si="20"/>
        <v>42568</v>
      </c>
      <c r="P31" s="61">
        <f t="shared" si="23"/>
        <v>19</v>
      </c>
      <c r="Q31" s="62">
        <f t="shared" si="26"/>
        <v>0.6785714285714286</v>
      </c>
      <c r="S31" s="52"/>
      <c r="T31" s="30"/>
      <c r="U31" s="17"/>
      <c r="V31" s="49"/>
      <c r="W31" s="50"/>
    </row>
    <row r="32" spans="1:23" ht="15" customHeight="1" x14ac:dyDescent="0.25">
      <c r="A32" s="14" t="s">
        <v>8</v>
      </c>
      <c r="B32" s="14" t="s">
        <v>8</v>
      </c>
      <c r="C32" s="15">
        <v>42350</v>
      </c>
      <c r="D32" s="14">
        <f t="shared" si="18"/>
        <v>42350</v>
      </c>
      <c r="E32" s="13">
        <f t="shared" si="21"/>
        <v>36</v>
      </c>
      <c r="F32" s="8"/>
      <c r="G32" s="13"/>
      <c r="H32" s="15">
        <v>42483</v>
      </c>
      <c r="I32" s="14">
        <f t="shared" si="19"/>
        <v>42483</v>
      </c>
      <c r="J32" s="13">
        <f t="shared" si="22"/>
        <v>35</v>
      </c>
      <c r="K32" s="8"/>
      <c r="M32" s="12" t="s">
        <v>7</v>
      </c>
      <c r="N32" s="15">
        <v>42579</v>
      </c>
      <c r="O32" s="14">
        <f t="shared" si="20"/>
        <v>42579</v>
      </c>
      <c r="P32" s="13">
        <f t="shared" si="23"/>
        <v>28</v>
      </c>
      <c r="Q32" s="8"/>
      <c r="S32" s="12"/>
      <c r="T32" s="15"/>
      <c r="U32" s="14"/>
      <c r="V32" s="13"/>
      <c r="W32" s="8"/>
    </row>
    <row r="33" spans="1:23" ht="15" customHeight="1" x14ac:dyDescent="0.25">
      <c r="A33" s="8" t="s">
        <v>5</v>
      </c>
      <c r="B33" s="11" t="s">
        <v>3</v>
      </c>
      <c r="C33" s="10" t="s">
        <v>2</v>
      </c>
      <c r="D33" s="9" t="str">
        <f t="shared" si="18"/>
        <v>N/A</v>
      </c>
      <c r="E33" s="9"/>
      <c r="F33" s="8"/>
      <c r="G33" s="8"/>
      <c r="H33" s="10" t="s">
        <v>2</v>
      </c>
      <c r="I33" s="9" t="str">
        <f t="shared" si="19"/>
        <v>N/A</v>
      </c>
      <c r="J33" s="8"/>
      <c r="K33" s="8"/>
      <c r="M33" s="12" t="s">
        <v>4</v>
      </c>
      <c r="N33" s="10" t="s">
        <v>2</v>
      </c>
      <c r="O33" s="9" t="str">
        <f t="shared" si="20"/>
        <v>N/A</v>
      </c>
      <c r="P33" s="8"/>
      <c r="Q33" s="8"/>
      <c r="S33" s="12"/>
      <c r="T33" s="10"/>
      <c r="U33" s="9"/>
      <c r="V33" s="8"/>
      <c r="W33" s="8"/>
    </row>
    <row r="35" spans="1:23" x14ac:dyDescent="0.25">
      <c r="C35" s="7"/>
    </row>
    <row r="36" spans="1:23" x14ac:dyDescent="0.25">
      <c r="A36" s="6" t="s">
        <v>1</v>
      </c>
    </row>
    <row r="37" spans="1:23" x14ac:dyDescent="0.25">
      <c r="A37" s="5" t="s">
        <v>0</v>
      </c>
      <c r="D37" s="1"/>
      <c r="E37" s="1"/>
      <c r="O37" s="1"/>
      <c r="U37" s="1"/>
    </row>
    <row r="38" spans="1:23" x14ac:dyDescent="0.25">
      <c r="D38" s="1"/>
      <c r="E38" s="1"/>
      <c r="G38" s="3"/>
      <c r="O38" s="1"/>
      <c r="U38" s="1"/>
    </row>
    <row r="39" spans="1:23" x14ac:dyDescent="0.25">
      <c r="A39" s="4"/>
      <c r="D39" s="1"/>
      <c r="E39" s="1"/>
      <c r="F39" s="3"/>
      <c r="G39" s="2"/>
      <c r="H39" s="4"/>
      <c r="M39" s="4"/>
      <c r="O39" s="1"/>
      <c r="P39" s="3"/>
      <c r="S39" s="4"/>
      <c r="U39" s="1"/>
      <c r="V39" s="3"/>
    </row>
    <row r="40" spans="1:23" x14ac:dyDescent="0.25">
      <c r="A40" s="4"/>
      <c r="C40" s="2"/>
      <c r="D40" s="1"/>
      <c r="E40" s="1"/>
      <c r="F40" s="2"/>
      <c r="G40" s="2"/>
      <c r="H40" s="4"/>
      <c r="M40" s="4"/>
      <c r="N40" s="2"/>
      <c r="O40" s="1"/>
      <c r="P40" s="2"/>
      <c r="Q40" s="4"/>
      <c r="S40" s="4"/>
      <c r="T40" s="2"/>
      <c r="U40" s="1"/>
      <c r="V40" s="2"/>
      <c r="W40" s="4"/>
    </row>
    <row r="41" spans="1:23" x14ac:dyDescent="0.25">
      <c r="A41" s="4"/>
      <c r="C41" s="2"/>
      <c r="D41" s="1"/>
      <c r="E41" s="1"/>
      <c r="F41" s="2"/>
      <c r="G41" s="2"/>
      <c r="H41" s="4"/>
      <c r="M41" s="4"/>
      <c r="N41" s="2"/>
      <c r="O41" s="1"/>
      <c r="P41" s="2"/>
      <c r="Q41" s="4"/>
      <c r="S41" s="4"/>
      <c r="T41" s="2"/>
      <c r="U41" s="1"/>
      <c r="V41" s="2"/>
      <c r="W41" s="4"/>
    </row>
    <row r="42" spans="1:23" x14ac:dyDescent="0.25">
      <c r="C42" s="2"/>
      <c r="D42" s="1"/>
      <c r="E42" s="1"/>
      <c r="F42" s="2"/>
      <c r="G42" s="2"/>
      <c r="H42" s="4"/>
      <c r="N42" s="2"/>
      <c r="O42" s="1"/>
      <c r="P42" s="2"/>
      <c r="Q42" s="4"/>
      <c r="T42" s="2"/>
      <c r="U42" s="1"/>
      <c r="V42" s="2"/>
      <c r="W42" s="4"/>
    </row>
    <row r="43" spans="1:23" x14ac:dyDescent="0.25">
      <c r="C43" s="2"/>
      <c r="D43" s="1"/>
      <c r="E43" s="1"/>
      <c r="F43" s="2"/>
      <c r="G43" s="2"/>
      <c r="N43" s="2"/>
      <c r="O43" s="1"/>
      <c r="P43" s="2"/>
      <c r="Q43" s="4"/>
      <c r="T43" s="2"/>
      <c r="U43" s="1"/>
      <c r="V43" s="2"/>
      <c r="W43" s="4"/>
    </row>
    <row r="44" spans="1:23" x14ac:dyDescent="0.25">
      <c r="C44" s="2"/>
      <c r="D44" s="1"/>
      <c r="E44" s="1"/>
      <c r="F44" s="2"/>
      <c r="G44" s="2"/>
      <c r="N44" s="2"/>
      <c r="O44" s="1"/>
      <c r="P44" s="2"/>
      <c r="Q44" s="4"/>
      <c r="T44" s="2"/>
      <c r="U44" s="1"/>
      <c r="V44" s="2"/>
      <c r="W44" s="4"/>
    </row>
    <row r="45" spans="1:23" x14ac:dyDescent="0.25">
      <c r="C45" s="2"/>
      <c r="D45" s="1"/>
      <c r="E45" s="1"/>
      <c r="F45" s="2"/>
      <c r="G45" s="2"/>
      <c r="N45" s="2"/>
      <c r="O45" s="1"/>
      <c r="P45" s="2"/>
      <c r="Q45" s="4"/>
      <c r="T45" s="2"/>
      <c r="U45" s="1"/>
      <c r="V45" s="2"/>
      <c r="W45" s="4"/>
    </row>
    <row r="46" spans="1:23" x14ac:dyDescent="0.25">
      <c r="C46" s="2"/>
      <c r="D46" s="1"/>
      <c r="E46" s="1"/>
      <c r="F46" s="2"/>
      <c r="N46" s="2"/>
      <c r="O46" s="1"/>
      <c r="P46" s="2"/>
      <c r="Q46" s="4"/>
      <c r="T46" s="2"/>
      <c r="U46" s="1"/>
      <c r="V46" s="2"/>
      <c r="W46" s="4"/>
    </row>
    <row r="47" spans="1:23" x14ac:dyDescent="0.25">
      <c r="C47" s="2"/>
      <c r="D47" s="1"/>
      <c r="E47" s="1"/>
      <c r="N47" s="2"/>
      <c r="O47" s="1"/>
      <c r="T47" s="2"/>
      <c r="U47" s="1"/>
    </row>
    <row r="48" spans="1:23" x14ac:dyDescent="0.25">
      <c r="D48" s="1"/>
      <c r="E48" s="1"/>
      <c r="O48" s="1"/>
      <c r="U48" s="1"/>
    </row>
    <row r="49" spans="2:23" x14ac:dyDescent="0.25">
      <c r="B49" s="3"/>
      <c r="C49" s="2"/>
      <c r="D49" s="1"/>
      <c r="E49" s="1"/>
      <c r="N49" s="2"/>
      <c r="O49" s="1"/>
      <c r="T49" s="2"/>
      <c r="U49" s="1"/>
    </row>
    <row r="50" spans="2:23" x14ac:dyDescent="0.25">
      <c r="B50" s="3"/>
      <c r="C50" s="2"/>
      <c r="D50" s="1"/>
      <c r="E50" s="1"/>
      <c r="N50" s="2"/>
      <c r="O50" s="1"/>
      <c r="T50" s="2"/>
      <c r="U50" s="1"/>
    </row>
    <row r="51" spans="2:23" x14ac:dyDescent="0.25">
      <c r="B51" s="3"/>
      <c r="C51" s="2"/>
      <c r="D51" s="1"/>
      <c r="E51" s="1"/>
      <c r="N51" s="2"/>
      <c r="O51" s="1"/>
      <c r="T51" s="2"/>
      <c r="U51" s="1"/>
    </row>
    <row r="52" spans="2:23" x14ac:dyDescent="0.25">
      <c r="B52" s="3"/>
      <c r="C52" s="2"/>
      <c r="D52" s="1"/>
      <c r="E52" s="1"/>
      <c r="N52" s="2"/>
      <c r="O52" s="1"/>
      <c r="T52" s="2"/>
      <c r="U52" s="1"/>
    </row>
    <row r="53" spans="2:23" x14ac:dyDescent="0.25">
      <c r="B53" s="3"/>
      <c r="C53" s="2"/>
      <c r="D53" s="1"/>
      <c r="E53" s="1"/>
      <c r="F53" s="2"/>
      <c r="N53" s="2"/>
      <c r="O53" s="1"/>
      <c r="P53" s="2"/>
      <c r="Q53" s="4"/>
      <c r="T53" s="2"/>
      <c r="U53" s="1"/>
      <c r="V53" s="2"/>
      <c r="W53" s="4"/>
    </row>
    <row r="54" spans="2:23" x14ac:dyDescent="0.25">
      <c r="B54" s="3"/>
      <c r="C54" s="2"/>
      <c r="D54" s="1"/>
      <c r="E54" s="1"/>
      <c r="F54" s="2"/>
      <c r="N54" s="2"/>
      <c r="O54" s="1"/>
      <c r="P54" s="2"/>
      <c r="Q54" s="4"/>
      <c r="T54" s="2"/>
      <c r="U54" s="1"/>
      <c r="V54" s="2"/>
      <c r="W54" s="4"/>
    </row>
    <row r="55" spans="2:23" x14ac:dyDescent="0.25">
      <c r="B55" s="3"/>
      <c r="C55" s="2"/>
      <c r="D55" s="1"/>
      <c r="E55" s="1"/>
      <c r="N55" s="2"/>
      <c r="O55" s="1"/>
      <c r="T55" s="2"/>
      <c r="U55" s="1"/>
    </row>
    <row r="56" spans="2:23" x14ac:dyDescent="0.25">
      <c r="D56" s="1"/>
      <c r="E56" s="1"/>
      <c r="O56" s="1"/>
      <c r="U56" s="1"/>
    </row>
    <row r="57" spans="2:23" x14ac:dyDescent="0.25">
      <c r="D57" s="1"/>
      <c r="E57" s="1"/>
      <c r="O57" s="1"/>
      <c r="U57" s="1"/>
    </row>
    <row r="58" spans="2:23" x14ac:dyDescent="0.25">
      <c r="D58" s="1"/>
      <c r="E58" s="1"/>
      <c r="O58" s="1"/>
      <c r="U58" s="1"/>
    </row>
    <row r="59" spans="2:23" x14ac:dyDescent="0.25">
      <c r="D59" s="1"/>
      <c r="E59" s="1"/>
      <c r="O59" s="1"/>
      <c r="U59" s="1"/>
    </row>
    <row r="60" spans="2:23" x14ac:dyDescent="0.25">
      <c r="D60" s="1"/>
      <c r="E60" s="1"/>
      <c r="O60" s="1"/>
      <c r="U60" s="1"/>
    </row>
    <row r="61" spans="2:23" x14ac:dyDescent="0.25">
      <c r="D61" s="1"/>
      <c r="E61" s="1"/>
      <c r="O61" s="1"/>
      <c r="U61" s="1"/>
    </row>
    <row r="62" spans="2:23" x14ac:dyDescent="0.25">
      <c r="D62" s="1"/>
      <c r="E62" s="1"/>
      <c r="O62" s="1"/>
      <c r="U62" s="1"/>
    </row>
    <row r="63" spans="2:23" x14ac:dyDescent="0.25">
      <c r="D63" s="1"/>
      <c r="E63" s="1"/>
      <c r="O63" s="1"/>
      <c r="U63" s="1"/>
    </row>
    <row r="64" spans="2:23" x14ac:dyDescent="0.25">
      <c r="D64" s="1"/>
      <c r="E64" s="1"/>
      <c r="O64" s="1"/>
      <c r="U64" s="1"/>
    </row>
  </sheetData>
  <mergeCells count="8">
    <mergeCell ref="S1:S3"/>
    <mergeCell ref="T1:W2"/>
    <mergeCell ref="B1:B2"/>
    <mergeCell ref="C1:F2"/>
    <mergeCell ref="A1:A3"/>
    <mergeCell ref="H1:K2"/>
    <mergeCell ref="N1:Q2"/>
    <mergeCell ref="M1:M3"/>
  </mergeCells>
  <printOptions gridLines="1"/>
  <pageMargins left="0.5" right="0.25" top="0.5" bottom="0.5" header="0.3" footer="0.3"/>
  <pageSetup scale="54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77"/>
  <sheetViews>
    <sheetView tabSelected="1" topLeftCell="M1" zoomScale="85" zoomScaleNormal="85" workbookViewId="0">
      <selection activeCell="O1" sqref="O1:Z46"/>
    </sheetView>
  </sheetViews>
  <sheetFormatPr defaultRowHeight="13.2" x14ac:dyDescent="0.25"/>
  <cols>
    <col min="1" max="1" width="24.109375" customWidth="1"/>
    <col min="2" max="2" width="33.44140625" customWidth="1"/>
    <col min="3" max="4" width="10.6640625" customWidth="1"/>
    <col min="5" max="5" width="7.77734375" customWidth="1"/>
    <col min="6" max="6" width="8.44140625" customWidth="1"/>
    <col min="7" max="7" width="2.33203125" customWidth="1"/>
    <col min="8" max="8" width="24.5546875" customWidth="1"/>
    <col min="9" max="9" width="33.44140625" customWidth="1"/>
    <col min="10" max="11" width="10.6640625" customWidth="1"/>
    <col min="12" max="12" width="7.77734375" customWidth="1"/>
    <col min="13" max="13" width="8.6640625" customWidth="1"/>
    <col min="14" max="14" width="2.5546875" customWidth="1"/>
    <col min="15" max="15" width="22.44140625" customWidth="1"/>
    <col min="16" max="16" width="33.21875" customWidth="1"/>
    <col min="17" max="18" width="10.6640625" customWidth="1"/>
    <col min="19" max="19" width="6.77734375" customWidth="1"/>
    <col min="20" max="20" width="8.6640625" customWidth="1"/>
    <col min="21" max="21" width="2.77734375" customWidth="1"/>
    <col min="22" max="22" width="22.44140625" customWidth="1"/>
    <col min="23" max="24" width="10.6640625" customWidth="1"/>
    <col min="25" max="25" width="6.77734375" customWidth="1"/>
    <col min="26" max="26" width="8.6640625" customWidth="1"/>
  </cols>
  <sheetData>
    <row r="1" spans="1:26" ht="12.75" customHeight="1" x14ac:dyDescent="0.25">
      <c r="A1" s="149" t="s">
        <v>69</v>
      </c>
      <c r="B1" s="149" t="s">
        <v>70</v>
      </c>
      <c r="C1" s="151" t="s">
        <v>71</v>
      </c>
      <c r="D1" s="151" t="s">
        <v>72</v>
      </c>
      <c r="E1" s="151" t="s">
        <v>88</v>
      </c>
      <c r="F1" s="151" t="s">
        <v>89</v>
      </c>
      <c r="G1" s="19"/>
      <c r="H1" s="153"/>
      <c r="I1" s="149" t="s">
        <v>73</v>
      </c>
      <c r="J1" s="151" t="s">
        <v>71</v>
      </c>
      <c r="K1" s="151" t="s">
        <v>72</v>
      </c>
      <c r="L1" s="151" t="s">
        <v>88</v>
      </c>
      <c r="M1" s="151" t="s">
        <v>89</v>
      </c>
      <c r="O1" s="149"/>
      <c r="P1" s="149" t="s">
        <v>74</v>
      </c>
      <c r="Q1" s="151" t="s">
        <v>71</v>
      </c>
      <c r="R1" s="151" t="s">
        <v>72</v>
      </c>
      <c r="S1" s="151" t="s">
        <v>88</v>
      </c>
      <c r="T1" s="151" t="s">
        <v>89</v>
      </c>
      <c r="V1" s="149"/>
      <c r="W1" s="151" t="s">
        <v>71</v>
      </c>
      <c r="X1" s="151" t="s">
        <v>72</v>
      </c>
      <c r="Y1" s="151" t="s">
        <v>88</v>
      </c>
      <c r="Z1" s="151" t="s">
        <v>89</v>
      </c>
    </row>
    <row r="2" spans="1:26" ht="12.75" customHeight="1" x14ac:dyDescent="0.25">
      <c r="A2" s="149"/>
      <c r="B2" s="149"/>
      <c r="C2" s="151"/>
      <c r="D2" s="151"/>
      <c r="E2" s="151"/>
      <c r="F2" s="151"/>
      <c r="G2" s="18"/>
      <c r="H2" s="153"/>
      <c r="I2" s="149"/>
      <c r="J2" s="151"/>
      <c r="K2" s="151"/>
      <c r="L2" s="151"/>
      <c r="M2" s="151"/>
      <c r="O2" s="149"/>
      <c r="P2" s="149"/>
      <c r="Q2" s="151"/>
      <c r="R2" s="151"/>
      <c r="S2" s="151"/>
      <c r="T2" s="151"/>
      <c r="V2" s="149"/>
      <c r="W2" s="151"/>
      <c r="X2" s="151"/>
      <c r="Y2" s="151"/>
      <c r="Z2" s="151"/>
    </row>
    <row r="3" spans="1:26" ht="15" customHeight="1" x14ac:dyDescent="0.25">
      <c r="A3" s="63"/>
      <c r="B3" s="8" t="s">
        <v>75</v>
      </c>
      <c r="C3" s="15">
        <v>42436</v>
      </c>
      <c r="D3" s="17">
        <f t="shared" ref="D3:D13" si="0">C3</f>
        <v>42436</v>
      </c>
      <c r="E3" s="32"/>
      <c r="F3" s="32"/>
      <c r="G3" s="18"/>
      <c r="H3" s="63"/>
      <c r="I3" s="8" t="s">
        <v>75</v>
      </c>
      <c r="J3" s="30">
        <v>42660</v>
      </c>
      <c r="K3" s="17">
        <f t="shared" ref="K3:K13" si="1">J3</f>
        <v>42660</v>
      </c>
      <c r="L3" s="64"/>
      <c r="M3" s="64"/>
      <c r="O3" s="65"/>
      <c r="P3" s="66" t="str">
        <f>I3</f>
        <v>Release Schedule of Classes</v>
      </c>
      <c r="Q3" s="67">
        <v>42758</v>
      </c>
      <c r="R3" s="68">
        <f t="shared" ref="R3:R13" si="2">Q3</f>
        <v>42758</v>
      </c>
      <c r="S3" s="69"/>
      <c r="T3" s="69"/>
      <c r="V3" s="65"/>
      <c r="W3" s="67">
        <v>42758</v>
      </c>
      <c r="X3" s="68">
        <f t="shared" ref="X3:X13" si="3">W3</f>
        <v>42758</v>
      </c>
      <c r="Y3" s="69"/>
      <c r="Z3" s="69"/>
    </row>
    <row r="4" spans="1:26" ht="15" customHeight="1" x14ac:dyDescent="0.25">
      <c r="A4" s="8"/>
      <c r="B4" s="8" t="s">
        <v>76</v>
      </c>
      <c r="C4" s="15">
        <v>42450</v>
      </c>
      <c r="D4" s="17">
        <f t="shared" si="0"/>
        <v>42450</v>
      </c>
      <c r="E4" s="8"/>
      <c r="F4" s="8"/>
      <c r="G4" s="8"/>
      <c r="H4" s="8"/>
      <c r="I4" s="8" t="s">
        <v>76</v>
      </c>
      <c r="J4" s="30">
        <f>WORKDAY($J$3,10)</f>
        <v>42674</v>
      </c>
      <c r="K4" s="17">
        <f t="shared" si="1"/>
        <v>42674</v>
      </c>
      <c r="L4" s="8"/>
      <c r="M4" s="8"/>
      <c r="O4" s="71" t="s">
        <v>31</v>
      </c>
      <c r="P4" s="70" t="s">
        <v>76</v>
      </c>
      <c r="Q4" s="67">
        <f>WORKDAY($Q$3,10)</f>
        <v>42772</v>
      </c>
      <c r="R4" s="68">
        <f t="shared" si="2"/>
        <v>42772</v>
      </c>
      <c r="S4" s="70"/>
      <c r="T4" s="70"/>
      <c r="V4" s="70"/>
      <c r="W4" s="67">
        <f>WORKDAY($Q$3,10)</f>
        <v>42772</v>
      </c>
      <c r="X4" s="68">
        <f t="shared" si="3"/>
        <v>42772</v>
      </c>
      <c r="Y4" s="70"/>
      <c r="Z4" s="70"/>
    </row>
    <row r="5" spans="1:26" ht="15" customHeight="1" x14ac:dyDescent="0.25">
      <c r="A5" s="138" t="s">
        <v>97</v>
      </c>
      <c r="B5" s="26" t="s">
        <v>23</v>
      </c>
      <c r="C5" s="29">
        <v>42611</v>
      </c>
      <c r="D5" s="17">
        <f t="shared" si="0"/>
        <v>42611</v>
      </c>
      <c r="E5" s="26"/>
      <c r="F5" s="17"/>
      <c r="G5" s="8"/>
      <c r="H5" s="138" t="s">
        <v>98</v>
      </c>
      <c r="I5" s="26" t="s">
        <v>23</v>
      </c>
      <c r="J5" s="116">
        <v>42744</v>
      </c>
      <c r="K5" s="17">
        <f t="shared" si="1"/>
        <v>42744</v>
      </c>
      <c r="L5" s="26"/>
      <c r="M5" s="26"/>
      <c r="O5" s="139" t="s">
        <v>99</v>
      </c>
      <c r="P5" s="72" t="s">
        <v>23</v>
      </c>
      <c r="Q5" s="67">
        <v>42863</v>
      </c>
      <c r="R5" s="68">
        <f t="shared" si="2"/>
        <v>42863</v>
      </c>
      <c r="S5" s="72"/>
      <c r="T5" s="68"/>
      <c r="V5" s="71" t="s">
        <v>31</v>
      </c>
      <c r="W5" s="67">
        <v>42863</v>
      </c>
      <c r="X5" s="68">
        <f t="shared" si="3"/>
        <v>42863</v>
      </c>
      <c r="Y5" s="72"/>
      <c r="Z5" s="68"/>
    </row>
    <row r="6" spans="1:26" ht="15" customHeight="1" x14ac:dyDescent="0.25">
      <c r="A6" s="12" t="s">
        <v>30</v>
      </c>
      <c r="B6" s="11" t="s">
        <v>21</v>
      </c>
      <c r="C6" s="15">
        <f>CHOOSE(WEEKDAY($C$5),7,6,5,4,3,2,1)+$C$5+1</f>
        <v>42618</v>
      </c>
      <c r="D6" s="14">
        <f t="shared" si="0"/>
        <v>42618</v>
      </c>
      <c r="E6" s="16">
        <f>F6/F$12</f>
        <v>7.1428571428571425E-2</v>
      </c>
      <c r="F6" s="13">
        <v>5</v>
      </c>
      <c r="G6" s="15"/>
      <c r="H6" s="12" t="s">
        <v>30</v>
      </c>
      <c r="I6" s="11" t="s">
        <v>21</v>
      </c>
      <c r="J6" s="15">
        <f>CHOOSE(WEEKDAY($J$5),7,6,5,4,3,2,1)+$J$5+1</f>
        <v>42751</v>
      </c>
      <c r="K6" s="14">
        <f t="shared" si="1"/>
        <v>42751</v>
      </c>
      <c r="L6" s="16">
        <f t="shared" ref="L6:L11" si="4">M6/M$12</f>
        <v>7.2463768115942032E-2</v>
      </c>
      <c r="M6" s="13">
        <v>5</v>
      </c>
      <c r="O6" s="73" t="s">
        <v>30</v>
      </c>
      <c r="P6" s="70" t="s">
        <v>21</v>
      </c>
      <c r="Q6" s="74">
        <f>CHOOSE(WEEKDAY($Q$5),7,6,5,4,3,2,1)+$Q$5</f>
        <v>42869</v>
      </c>
      <c r="R6" s="75">
        <f t="shared" si="2"/>
        <v>42869</v>
      </c>
      <c r="S6" s="77">
        <f t="shared" ref="S6:S11" si="5">T6/T$12</f>
        <v>8.6956521739130432E-2</v>
      </c>
      <c r="T6" s="78">
        <v>4</v>
      </c>
      <c r="V6" s="73" t="s">
        <v>30</v>
      </c>
      <c r="W6" s="74">
        <f>CHOOSE(WEEKDAY($Q$5),7,6,5,4,3,2,1)+$Q$5</f>
        <v>42869</v>
      </c>
      <c r="X6" s="75">
        <f t="shared" si="3"/>
        <v>42869</v>
      </c>
      <c r="Y6" s="79">
        <f>Z6/Z$12</f>
        <v>8.6956521739130432E-2</v>
      </c>
      <c r="Z6" s="80">
        <v>4</v>
      </c>
    </row>
    <row r="7" spans="1:26" ht="15" customHeight="1" x14ac:dyDescent="0.25">
      <c r="A7" s="12" t="s">
        <v>29</v>
      </c>
      <c r="B7" s="70" t="s">
        <v>96</v>
      </c>
      <c r="C7" s="15">
        <f>CHOOSE(WEEKDAY($C$5),15,14,13,12,11,0,0)+$C$5</f>
        <v>42625</v>
      </c>
      <c r="D7" s="14">
        <f t="shared" si="0"/>
        <v>42625</v>
      </c>
      <c r="E7" s="16">
        <f>F7/F$12</f>
        <v>0.14285714285714285</v>
      </c>
      <c r="F7" s="13">
        <v>10</v>
      </c>
      <c r="G7" s="15"/>
      <c r="H7" s="12" t="s">
        <v>29</v>
      </c>
      <c r="I7" s="70" t="s">
        <v>96</v>
      </c>
      <c r="J7" s="15">
        <f>CHOOSE(WEEKDAY($J$5),15,14,13,12,11,0,0)+$J$5</f>
        <v>42758</v>
      </c>
      <c r="K7" s="14">
        <f t="shared" si="1"/>
        <v>42758</v>
      </c>
      <c r="L7" s="16">
        <f t="shared" si="4"/>
        <v>0.14492753623188406</v>
      </c>
      <c r="M7" s="13">
        <v>10</v>
      </c>
      <c r="O7" s="73" t="s">
        <v>29</v>
      </c>
      <c r="P7" s="70" t="s">
        <v>96</v>
      </c>
      <c r="Q7" s="74">
        <f>CHOOSE(WEEKDAY($Q$5),15,14,13,12,11,0,0)+$Q$5</f>
        <v>42877</v>
      </c>
      <c r="R7" s="75">
        <f t="shared" si="2"/>
        <v>42877</v>
      </c>
      <c r="S7" s="77">
        <f t="shared" si="5"/>
        <v>0.19565217391304349</v>
      </c>
      <c r="T7" s="78">
        <v>9</v>
      </c>
      <c r="V7" s="73" t="s">
        <v>29</v>
      </c>
      <c r="W7" s="74">
        <f>CHOOSE(WEEKDAY($Q$5),15,14,13,12,11,0,0)+$Q$5</f>
        <v>42877</v>
      </c>
      <c r="X7" s="75">
        <f t="shared" si="3"/>
        <v>42877</v>
      </c>
      <c r="Y7" s="79">
        <f>Z7/Z$12</f>
        <v>0.19565217391304349</v>
      </c>
      <c r="Z7" s="80">
        <v>9</v>
      </c>
    </row>
    <row r="8" spans="1:26" ht="15" customHeight="1" x14ac:dyDescent="0.25">
      <c r="A8" s="47" t="s">
        <v>90</v>
      </c>
      <c r="B8" s="39" t="s">
        <v>91</v>
      </c>
      <c r="C8" s="15">
        <f>C7+1</f>
        <v>42626</v>
      </c>
      <c r="D8" s="14">
        <f t="shared" si="0"/>
        <v>42626</v>
      </c>
      <c r="E8" s="16">
        <f>F8/F$12</f>
        <v>0.15714285714285714</v>
      </c>
      <c r="F8" s="13">
        <v>11</v>
      </c>
      <c r="G8" s="15"/>
      <c r="H8" s="47" t="s">
        <v>90</v>
      </c>
      <c r="I8" s="39" t="s">
        <v>91</v>
      </c>
      <c r="J8" s="15">
        <f>J7+1</f>
        <v>42759</v>
      </c>
      <c r="K8" s="14">
        <f t="shared" si="1"/>
        <v>42759</v>
      </c>
      <c r="L8" s="16">
        <f t="shared" si="4"/>
        <v>0.15942028985507245</v>
      </c>
      <c r="M8" s="13">
        <v>11</v>
      </c>
      <c r="O8" s="73" t="s">
        <v>90</v>
      </c>
      <c r="P8" s="70" t="s">
        <v>91</v>
      </c>
      <c r="Q8" s="74">
        <f>Q7+1</f>
        <v>42878</v>
      </c>
      <c r="R8" s="75">
        <f t="shared" si="2"/>
        <v>42878</v>
      </c>
      <c r="S8" s="79">
        <f t="shared" si="5"/>
        <v>0.21739130434782608</v>
      </c>
      <c r="T8" s="80">
        <v>10</v>
      </c>
      <c r="V8" s="73" t="s">
        <v>90</v>
      </c>
      <c r="W8" s="74">
        <f>W7+1</f>
        <v>42878</v>
      </c>
      <c r="X8" s="75">
        <f t="shared" si="3"/>
        <v>42878</v>
      </c>
      <c r="Y8" s="79">
        <f t="shared" ref="Y8" si="6">Z8/Z$12</f>
        <v>0.21739130434782608</v>
      </c>
      <c r="Z8" s="80">
        <v>10</v>
      </c>
    </row>
    <row r="9" spans="1:26" s="51" customFormat="1" ht="47.4" customHeight="1" x14ac:dyDescent="0.25">
      <c r="A9" s="48" t="s">
        <v>28</v>
      </c>
      <c r="B9" s="117" t="s">
        <v>92</v>
      </c>
      <c r="C9" s="30">
        <f>CHOOSE(WEEKDAY($C$5),19,18,17,16,15,14,13)+$C$5</f>
        <v>42629</v>
      </c>
      <c r="D9" s="17">
        <f t="shared" si="0"/>
        <v>42629</v>
      </c>
      <c r="E9" s="50">
        <f>F9/F$12</f>
        <v>0.2</v>
      </c>
      <c r="F9" s="49">
        <v>14</v>
      </c>
      <c r="G9" s="30"/>
      <c r="H9" s="48" t="s">
        <v>28</v>
      </c>
      <c r="I9" s="117" t="s">
        <v>92</v>
      </c>
      <c r="J9" s="30">
        <f>CHOOSE(WEEKDAY($J$5),19,18,17,16,15,14,13)+$J$5</f>
        <v>42762</v>
      </c>
      <c r="K9" s="17">
        <f t="shared" si="1"/>
        <v>42762</v>
      </c>
      <c r="L9" s="50">
        <f t="shared" si="4"/>
        <v>0.20289855072463769</v>
      </c>
      <c r="M9" s="49">
        <v>14</v>
      </c>
      <c r="O9" s="126" t="s">
        <v>28</v>
      </c>
      <c r="P9" s="127" t="s">
        <v>92</v>
      </c>
      <c r="Q9" s="116">
        <f>CHOOSE(WEEKDAY($Q$5),19,18,17,16,15,14,13)+$Q$5</f>
        <v>42881</v>
      </c>
      <c r="R9" s="119">
        <f t="shared" si="2"/>
        <v>42881</v>
      </c>
      <c r="S9" s="120">
        <f t="shared" si="5"/>
        <v>0.2608695652173913</v>
      </c>
      <c r="T9" s="121">
        <v>12</v>
      </c>
      <c r="V9" s="122" t="s">
        <v>59</v>
      </c>
      <c r="W9" s="123">
        <v>42878</v>
      </c>
      <c r="X9" s="118">
        <f t="shared" si="3"/>
        <v>42878</v>
      </c>
      <c r="Y9" s="124">
        <f>Z9/Z$12</f>
        <v>0.21739130434782608</v>
      </c>
      <c r="Z9" s="125">
        <v>10</v>
      </c>
    </row>
    <row r="10" spans="1:26" ht="15" customHeight="1" x14ac:dyDescent="0.25">
      <c r="A10" s="12" t="s">
        <v>10</v>
      </c>
      <c r="B10" s="8" t="s">
        <v>12</v>
      </c>
      <c r="C10" s="15">
        <f>CHOOSE(WEEKDAY($C$5),28,27,26,25,24,23,0)+$C$5</f>
        <v>42638</v>
      </c>
      <c r="D10" s="14">
        <f t="shared" si="0"/>
        <v>42638</v>
      </c>
      <c r="E10" s="16">
        <f t="shared" ref="E10:E11" si="7">F10/F$12</f>
        <v>0.27142857142857141</v>
      </c>
      <c r="F10" s="13">
        <v>19</v>
      </c>
      <c r="G10" s="15"/>
      <c r="H10" s="12" t="s">
        <v>10</v>
      </c>
      <c r="I10" s="8" t="s">
        <v>12</v>
      </c>
      <c r="J10" s="15">
        <f>CHOOSE(WEEKDAY($J$5),28,27,26,25,24,23,0)+$J$5</f>
        <v>42771</v>
      </c>
      <c r="K10" s="14">
        <f t="shared" si="1"/>
        <v>42771</v>
      </c>
      <c r="L10" s="16">
        <f t="shared" si="4"/>
        <v>0.27536231884057971</v>
      </c>
      <c r="M10" s="13">
        <v>19</v>
      </c>
      <c r="O10" s="90" t="s">
        <v>10</v>
      </c>
      <c r="P10" s="6" t="s">
        <v>12</v>
      </c>
      <c r="Q10" s="83">
        <f>CHOOSE(WEEKDAY($Q$5),28,27,26,25,24,23,0)+$Q$5</f>
        <v>42890</v>
      </c>
      <c r="R10" s="84">
        <f t="shared" si="2"/>
        <v>42890</v>
      </c>
      <c r="S10" s="85">
        <f t="shared" si="5"/>
        <v>0.32608695652173914</v>
      </c>
      <c r="T10" s="86">
        <v>15</v>
      </c>
      <c r="V10" s="91" t="s">
        <v>77</v>
      </c>
      <c r="W10" s="87">
        <v>42885</v>
      </c>
      <c r="X10" s="81">
        <f t="shared" si="3"/>
        <v>42885</v>
      </c>
      <c r="Y10" s="88">
        <f>Z10/Z12</f>
        <v>0.28260869565217389</v>
      </c>
      <c r="Z10" s="89">
        <v>13</v>
      </c>
    </row>
    <row r="11" spans="1:26" ht="15" customHeight="1" x14ac:dyDescent="0.25">
      <c r="A11" s="12" t="s">
        <v>27</v>
      </c>
      <c r="B11" s="8" t="s">
        <v>9</v>
      </c>
      <c r="C11" s="15">
        <f>CHOOSE(WEEKDAY($C$5),63,62,61,60,59,58,0)+$C$5</f>
        <v>42673</v>
      </c>
      <c r="D11" s="14">
        <f t="shared" si="0"/>
        <v>42673</v>
      </c>
      <c r="E11" s="16">
        <f t="shared" si="7"/>
        <v>0.62857142857142856</v>
      </c>
      <c r="F11" s="13">
        <v>44</v>
      </c>
      <c r="G11" s="15"/>
      <c r="H11" s="12" t="s">
        <v>27</v>
      </c>
      <c r="I11" s="8" t="s">
        <v>9</v>
      </c>
      <c r="J11" s="15">
        <f>CHOOSE(WEEKDAY($J$5),70,69,68,67,66,65,64,0)+$J$5</f>
        <v>42813</v>
      </c>
      <c r="K11" s="14">
        <f t="shared" si="1"/>
        <v>42813</v>
      </c>
      <c r="L11" s="16">
        <f t="shared" si="4"/>
        <v>0.6376811594202898</v>
      </c>
      <c r="M11" s="13">
        <v>44</v>
      </c>
      <c r="O11" s="73" t="s">
        <v>78</v>
      </c>
      <c r="P11" s="70" t="s">
        <v>9</v>
      </c>
      <c r="Q11" s="74">
        <f>CHOOSE(WEEKDAY($Q$5),56,55,54,53,52,51,0)+$Q$5</f>
        <v>42918</v>
      </c>
      <c r="R11" s="75">
        <f t="shared" si="2"/>
        <v>42918</v>
      </c>
      <c r="S11" s="77">
        <f t="shared" si="5"/>
        <v>0.67391304347826086</v>
      </c>
      <c r="T11" s="78">
        <v>31</v>
      </c>
      <c r="V11" s="73" t="s">
        <v>78</v>
      </c>
      <c r="W11" s="74">
        <f>CHOOSE(WEEKDAY($Q$5),56,55,54,53,52,51,0)+$Q$5</f>
        <v>42918</v>
      </c>
      <c r="X11" s="75">
        <f t="shared" si="3"/>
        <v>42918</v>
      </c>
      <c r="Y11" s="79">
        <f>Z11/Z$12</f>
        <v>0.67391304347826086</v>
      </c>
      <c r="Z11" s="80">
        <v>31</v>
      </c>
    </row>
    <row r="12" spans="1:26" ht="15" customHeight="1" x14ac:dyDescent="0.25">
      <c r="A12" s="14" t="s">
        <v>26</v>
      </c>
      <c r="B12" s="46" t="s">
        <v>6</v>
      </c>
      <c r="C12" s="15">
        <v>42714</v>
      </c>
      <c r="D12" s="14">
        <f t="shared" si="0"/>
        <v>42714</v>
      </c>
      <c r="E12" s="15"/>
      <c r="F12" s="13">
        <v>70</v>
      </c>
      <c r="G12" s="13"/>
      <c r="H12" s="14" t="s">
        <v>26</v>
      </c>
      <c r="I12" s="46" t="s">
        <v>6</v>
      </c>
      <c r="J12" s="43">
        <v>42847</v>
      </c>
      <c r="K12" s="44">
        <f t="shared" si="1"/>
        <v>42847</v>
      </c>
      <c r="L12" s="15"/>
      <c r="M12" s="92">
        <v>69</v>
      </c>
      <c r="O12" s="73" t="s">
        <v>25</v>
      </c>
      <c r="P12" s="76" t="s">
        <v>6</v>
      </c>
      <c r="Q12" s="74">
        <v>42943</v>
      </c>
      <c r="R12" s="75">
        <f t="shared" si="2"/>
        <v>42943</v>
      </c>
      <c r="S12" s="74"/>
      <c r="T12" s="80">
        <v>46</v>
      </c>
      <c r="V12" s="73" t="s">
        <v>25</v>
      </c>
      <c r="W12" s="74">
        <v>42943</v>
      </c>
      <c r="X12" s="75">
        <f t="shared" si="3"/>
        <v>42943</v>
      </c>
      <c r="Y12" s="74"/>
      <c r="Z12" s="80">
        <v>46</v>
      </c>
    </row>
    <row r="13" spans="1:26" ht="15" customHeight="1" x14ac:dyDescent="0.25">
      <c r="A13" s="12" t="s">
        <v>24</v>
      </c>
      <c r="B13" s="11" t="s">
        <v>3</v>
      </c>
      <c r="C13" s="15">
        <f>C12+7</f>
        <v>42721</v>
      </c>
      <c r="D13" s="14">
        <f t="shared" si="0"/>
        <v>42721</v>
      </c>
      <c r="E13" s="8"/>
      <c r="F13" s="8"/>
      <c r="G13" s="15"/>
      <c r="H13" s="12" t="s">
        <v>24</v>
      </c>
      <c r="I13" s="11" t="s">
        <v>3</v>
      </c>
      <c r="J13" s="15">
        <f>J12+7</f>
        <v>42854</v>
      </c>
      <c r="K13" s="14">
        <f t="shared" si="1"/>
        <v>42854</v>
      </c>
      <c r="L13" s="8"/>
      <c r="M13" s="8"/>
      <c r="O13" s="73" t="s">
        <v>4</v>
      </c>
      <c r="P13" s="76" t="s">
        <v>3</v>
      </c>
      <c r="Q13" s="74">
        <f>Q12</f>
        <v>42943</v>
      </c>
      <c r="R13" s="75">
        <f t="shared" si="2"/>
        <v>42943</v>
      </c>
      <c r="S13" s="70"/>
      <c r="T13" s="70"/>
      <c r="V13" s="73" t="s">
        <v>4</v>
      </c>
      <c r="W13" s="74">
        <f>W12</f>
        <v>42943</v>
      </c>
      <c r="X13" s="75">
        <f t="shared" si="3"/>
        <v>42943</v>
      </c>
      <c r="Y13" s="70"/>
      <c r="Z13" s="70"/>
    </row>
    <row r="14" spans="1:26" ht="15" customHeight="1" x14ac:dyDescent="0.25"/>
    <row r="15" spans="1:26" ht="15" customHeight="1" x14ac:dyDescent="0.25">
      <c r="B15" s="93"/>
      <c r="C15" s="94"/>
      <c r="D15" s="95"/>
      <c r="E15" s="2"/>
      <c r="F15" s="96"/>
      <c r="M15" s="96"/>
    </row>
    <row r="16" spans="1:26" ht="15" customHeight="1" x14ac:dyDescent="0.25"/>
    <row r="17" spans="1:26" ht="15" customHeight="1" x14ac:dyDescent="0.25">
      <c r="A17" s="20"/>
      <c r="B17" s="149" t="s">
        <v>79</v>
      </c>
      <c r="C17" s="151" t="s">
        <v>71</v>
      </c>
      <c r="D17" s="151" t="s">
        <v>72</v>
      </c>
      <c r="E17" s="151" t="s">
        <v>88</v>
      </c>
      <c r="F17" s="151" t="s">
        <v>89</v>
      </c>
      <c r="G17" s="19"/>
      <c r="H17" s="151"/>
      <c r="I17" s="152" t="s">
        <v>80</v>
      </c>
      <c r="J17" s="151" t="s">
        <v>71</v>
      </c>
      <c r="K17" s="151" t="s">
        <v>72</v>
      </c>
      <c r="L17" s="151" t="s">
        <v>88</v>
      </c>
      <c r="M17" s="151" t="s">
        <v>89</v>
      </c>
      <c r="N17" s="24"/>
      <c r="O17" s="149"/>
      <c r="P17" s="149" t="s">
        <v>81</v>
      </c>
      <c r="Q17" s="151" t="s">
        <v>71</v>
      </c>
      <c r="R17" s="151" t="s">
        <v>72</v>
      </c>
      <c r="S17" s="151" t="s">
        <v>88</v>
      </c>
      <c r="T17" s="151" t="s">
        <v>89</v>
      </c>
      <c r="V17" s="149"/>
      <c r="W17" s="151" t="s">
        <v>71</v>
      </c>
      <c r="X17" s="151" t="s">
        <v>72</v>
      </c>
      <c r="Y17" s="151" t="s">
        <v>88</v>
      </c>
      <c r="Z17" s="151" t="s">
        <v>89</v>
      </c>
    </row>
    <row r="18" spans="1:26" ht="15" customHeight="1" x14ac:dyDescent="0.25">
      <c r="A18" s="97"/>
      <c r="B18" s="149"/>
      <c r="C18" s="151"/>
      <c r="D18" s="151"/>
      <c r="E18" s="151"/>
      <c r="F18" s="151"/>
      <c r="G18" s="18"/>
      <c r="H18" s="151"/>
      <c r="I18" s="152"/>
      <c r="J18" s="151"/>
      <c r="K18" s="151"/>
      <c r="L18" s="151"/>
      <c r="M18" s="151"/>
      <c r="O18" s="149"/>
      <c r="P18" s="149"/>
      <c r="Q18" s="151"/>
      <c r="R18" s="151"/>
      <c r="S18" s="151"/>
      <c r="T18" s="151"/>
      <c r="V18" s="149"/>
      <c r="W18" s="151"/>
      <c r="X18" s="151"/>
      <c r="Y18" s="151"/>
      <c r="Z18" s="151"/>
    </row>
    <row r="19" spans="1:26" ht="15" customHeight="1" x14ac:dyDescent="0.25">
      <c r="A19" s="8"/>
      <c r="B19" s="8" t="s">
        <v>76</v>
      </c>
      <c r="C19" s="15">
        <f>C4</f>
        <v>42450</v>
      </c>
      <c r="D19" s="17">
        <f>C19</f>
        <v>42450</v>
      </c>
      <c r="E19" s="8"/>
      <c r="F19" s="8"/>
      <c r="G19" s="8"/>
      <c r="H19" s="98"/>
      <c r="I19" s="8" t="s">
        <v>76</v>
      </c>
      <c r="J19" s="15">
        <f>J4</f>
        <v>42674</v>
      </c>
      <c r="K19" s="17">
        <f>J19</f>
        <v>42674</v>
      </c>
      <c r="L19" s="8"/>
      <c r="M19" s="8"/>
      <c r="O19" s="70"/>
      <c r="P19" s="70" t="s">
        <v>76</v>
      </c>
      <c r="Q19" s="74">
        <f>Q4</f>
        <v>42772</v>
      </c>
      <c r="R19" s="68">
        <f>Q19</f>
        <v>42772</v>
      </c>
      <c r="S19" s="70"/>
      <c r="T19" s="70"/>
      <c r="V19" s="70"/>
      <c r="W19" s="74">
        <f>W4</f>
        <v>42772</v>
      </c>
      <c r="X19" s="68">
        <f>W19</f>
        <v>42772</v>
      </c>
      <c r="Y19" s="70"/>
      <c r="Z19" s="70"/>
    </row>
    <row r="20" spans="1:26" ht="15" customHeight="1" x14ac:dyDescent="0.25">
      <c r="A20" s="8"/>
      <c r="B20" s="8" t="s">
        <v>23</v>
      </c>
      <c r="C20" s="15">
        <f>C5</f>
        <v>42611</v>
      </c>
      <c r="D20" s="14">
        <f>C20</f>
        <v>42611</v>
      </c>
      <c r="E20" s="8"/>
      <c r="F20" s="14"/>
      <c r="G20" s="8"/>
      <c r="H20" s="8"/>
      <c r="I20" s="8" t="s">
        <v>23</v>
      </c>
      <c r="J20" s="15">
        <f>J5</f>
        <v>42744</v>
      </c>
      <c r="K20" s="14">
        <f>J20</f>
        <v>42744</v>
      </c>
      <c r="L20" s="8"/>
      <c r="M20" s="14"/>
      <c r="O20" s="70"/>
      <c r="P20" s="70" t="s">
        <v>23</v>
      </c>
      <c r="Q20" s="74">
        <f>Q5</f>
        <v>42863</v>
      </c>
      <c r="R20" s="75">
        <f>Q20</f>
        <v>42863</v>
      </c>
      <c r="S20" s="70"/>
      <c r="T20" s="75"/>
      <c r="V20" s="70"/>
      <c r="W20" s="74">
        <f>W5</f>
        <v>42863</v>
      </c>
      <c r="X20" s="75">
        <f>W20</f>
        <v>42863</v>
      </c>
      <c r="Y20" s="70"/>
      <c r="Z20" s="75"/>
    </row>
    <row r="21" spans="1:26" ht="15" customHeight="1" x14ac:dyDescent="0.25">
      <c r="A21" s="12" t="s">
        <v>22</v>
      </c>
      <c r="B21" s="11" t="s">
        <v>21</v>
      </c>
      <c r="C21" s="15">
        <f>CHOOSE(WEEKDAY(C20),3,2,1,7,6,5,4)+C20</f>
        <v>42613</v>
      </c>
      <c r="D21" s="14">
        <f>C21</f>
        <v>42613</v>
      </c>
      <c r="E21" s="16">
        <f>F21/F$29</f>
        <v>8.8235294117647065E-2</v>
      </c>
      <c r="F21" s="13">
        <v>3</v>
      </c>
      <c r="G21" s="15"/>
      <c r="H21" s="12" t="s">
        <v>22</v>
      </c>
      <c r="I21" s="11" t="s">
        <v>21</v>
      </c>
      <c r="J21" s="15">
        <f>CHOOSE(WEEKDAY(J20),3,2,1,7,6,5,4)+J20</f>
        <v>42746</v>
      </c>
      <c r="K21" s="14">
        <f>J21</f>
        <v>42746</v>
      </c>
      <c r="L21" s="99">
        <f>M21/M$29</f>
        <v>8.8235294117647065E-2</v>
      </c>
      <c r="M21" s="100">
        <v>3</v>
      </c>
      <c r="O21" s="73" t="s">
        <v>20</v>
      </c>
      <c r="P21" s="70" t="s">
        <v>21</v>
      </c>
      <c r="Q21" s="74">
        <f>CHOOSE(WEEKDAY($Q20),2,1,7,6,5,4,3)+$Q20</f>
        <v>42864</v>
      </c>
      <c r="R21" s="75">
        <f>Q21</f>
        <v>42864</v>
      </c>
      <c r="S21" s="77">
        <f>T21/T$29</f>
        <v>8.6956521739130432E-2</v>
      </c>
      <c r="T21" s="75">
        <v>2</v>
      </c>
      <c r="V21" s="73" t="s">
        <v>20</v>
      </c>
      <c r="W21" s="74">
        <f>CHOOSE(WEEKDAY($Q20),2,1,7,6,5,4,3)+$Q20</f>
        <v>42864</v>
      </c>
      <c r="X21" s="75">
        <f>W21</f>
        <v>42864</v>
      </c>
      <c r="Y21" s="77">
        <f>Z21/Z$29</f>
        <v>8.6956521739130432E-2</v>
      </c>
      <c r="Z21" s="78">
        <v>2</v>
      </c>
    </row>
    <row r="22" spans="1:26" ht="15" customHeight="1" x14ac:dyDescent="0.25">
      <c r="A22" s="12" t="s">
        <v>19</v>
      </c>
      <c r="B22" s="11" t="s">
        <v>17</v>
      </c>
      <c r="C22" s="15">
        <f>CHOOSE(WEEKDAY(C20),9,8,7,6,5,4,3)+C20</f>
        <v>42619</v>
      </c>
      <c r="D22" s="14">
        <f>C22</f>
        <v>42619</v>
      </c>
      <c r="E22" s="99">
        <f>F22/F29</f>
        <v>0.17647058823529413</v>
      </c>
      <c r="F22" s="100">
        <v>6</v>
      </c>
      <c r="G22" s="15"/>
      <c r="H22" s="12" t="s">
        <v>19</v>
      </c>
      <c r="I22" s="11" t="s">
        <v>17</v>
      </c>
      <c r="J22" s="15">
        <f>CHOOSE(WEEKDAY(J20),9,8,7,6,5,4,3)+J20</f>
        <v>42752</v>
      </c>
      <c r="K22" s="14">
        <f>J22</f>
        <v>42752</v>
      </c>
      <c r="L22" s="99">
        <f>M22/M$29</f>
        <v>0.17647058823529413</v>
      </c>
      <c r="M22" s="100">
        <v>6</v>
      </c>
      <c r="O22" s="73" t="s">
        <v>18</v>
      </c>
      <c r="P22" s="76" t="s">
        <v>17</v>
      </c>
      <c r="Q22" s="74">
        <f>CHOOSE(WEEKDAY($Q20),8,7,6,5,4,3,2)+$Q20</f>
        <v>42870</v>
      </c>
      <c r="R22" s="75">
        <f>Q22</f>
        <v>42870</v>
      </c>
      <c r="S22" s="77">
        <f>T22/T29</f>
        <v>0.21739130434782608</v>
      </c>
      <c r="T22" s="78">
        <v>5</v>
      </c>
      <c r="V22" s="73" t="s">
        <v>18</v>
      </c>
      <c r="W22" s="74">
        <f>CHOOSE(WEEKDAY($Q20),8,7,6,5,4,3,2)+$Q20</f>
        <v>42870</v>
      </c>
      <c r="X22" s="75">
        <f>W22</f>
        <v>42870</v>
      </c>
      <c r="Y22" s="77">
        <f>Z22/Z$29</f>
        <v>0.21739130434782608</v>
      </c>
      <c r="Z22" s="78">
        <v>5</v>
      </c>
    </row>
    <row r="23" spans="1:26" ht="15" customHeight="1" x14ac:dyDescent="0.25">
      <c r="A23" s="47" t="s">
        <v>90</v>
      </c>
      <c r="B23" s="39" t="s">
        <v>91</v>
      </c>
      <c r="C23" s="15">
        <f>C22+1</f>
        <v>42620</v>
      </c>
      <c r="D23" s="14">
        <f t="shared" ref="D23" si="8">C23</f>
        <v>42620</v>
      </c>
      <c r="E23" s="77">
        <f>F23/F$29</f>
        <v>0.20588235294117646</v>
      </c>
      <c r="F23" s="78">
        <v>7</v>
      </c>
      <c r="G23" s="15"/>
      <c r="H23" s="47" t="s">
        <v>90</v>
      </c>
      <c r="I23" s="39" t="s">
        <v>91</v>
      </c>
      <c r="J23" s="15">
        <f>J22+1</f>
        <v>42753</v>
      </c>
      <c r="K23" s="14">
        <f t="shared" ref="K23" si="9">J23</f>
        <v>42753</v>
      </c>
      <c r="L23" s="77">
        <f>M23/M$29</f>
        <v>0.20588235294117646</v>
      </c>
      <c r="M23" s="78">
        <v>7</v>
      </c>
      <c r="O23" s="73" t="s">
        <v>90</v>
      </c>
      <c r="P23" s="70" t="s">
        <v>91</v>
      </c>
      <c r="Q23" s="74">
        <f>Q22+1</f>
        <v>42871</v>
      </c>
      <c r="R23" s="75">
        <f t="shared" ref="R23" si="10">Q23</f>
        <v>42871</v>
      </c>
      <c r="S23" s="77">
        <f>T23/T$29</f>
        <v>0.2608695652173913</v>
      </c>
      <c r="T23" s="78">
        <v>6</v>
      </c>
      <c r="V23" s="73" t="s">
        <v>90</v>
      </c>
      <c r="W23" s="74">
        <f>W22+1</f>
        <v>42871</v>
      </c>
      <c r="X23" s="75">
        <f t="shared" ref="X23" si="11">W23</f>
        <v>42871</v>
      </c>
      <c r="Y23" s="77">
        <f>Z23/Z$29</f>
        <v>0.2608695652173913</v>
      </c>
      <c r="Z23" s="78">
        <v>6</v>
      </c>
    </row>
    <row r="24" spans="1:26" ht="15" customHeight="1" x14ac:dyDescent="0.25">
      <c r="A24" s="12" t="s">
        <v>16</v>
      </c>
      <c r="B24" s="11" t="s">
        <v>14</v>
      </c>
      <c r="C24" s="15">
        <f>CHOOSE(WEEKDAY(C20),10,9,8,7,6,5,4)+C20</f>
        <v>42620</v>
      </c>
      <c r="D24" s="14">
        <f t="shared" ref="D24:D30" si="12">C24</f>
        <v>42620</v>
      </c>
      <c r="E24" s="16">
        <f>F24/F$29</f>
        <v>0.20588235294117646</v>
      </c>
      <c r="F24" s="13">
        <f t="shared" ref="F24:F29" si="13">NETWORKDAYS(C$20,C24,holidays)</f>
        <v>7</v>
      </c>
      <c r="G24" s="15"/>
      <c r="H24" s="12" t="s">
        <v>16</v>
      </c>
      <c r="I24" s="11" t="s">
        <v>14</v>
      </c>
      <c r="J24" s="15">
        <f>CHOOSE(WEEKDAY(J20),10,9,8,7,6,5,4)+J20</f>
        <v>42753</v>
      </c>
      <c r="K24" s="14">
        <f t="shared" ref="K24:K29" si="14">J24</f>
        <v>42753</v>
      </c>
      <c r="L24" s="16">
        <f>M24/M29</f>
        <v>0.20588235294117646</v>
      </c>
      <c r="M24" s="13">
        <v>7</v>
      </c>
      <c r="O24" s="90" t="s">
        <v>15</v>
      </c>
      <c r="P24" s="82" t="s">
        <v>14</v>
      </c>
      <c r="Q24" s="83">
        <f>CHOOSE(WEEKDAY(Q20),11,10,9,8,7,6,5)+Q20</f>
        <v>42873</v>
      </c>
      <c r="R24" s="84">
        <f t="shared" ref="R24:R30" si="15">Q24</f>
        <v>42873</v>
      </c>
      <c r="S24" s="85">
        <f>T24/T$29</f>
        <v>0.34782608695652173</v>
      </c>
      <c r="T24" s="86">
        <v>8</v>
      </c>
      <c r="V24" s="101" t="s">
        <v>82</v>
      </c>
      <c r="W24" s="83">
        <v>42870</v>
      </c>
      <c r="X24" s="84">
        <f t="shared" ref="X24:X30" si="16">W24</f>
        <v>42870</v>
      </c>
      <c r="Y24" s="88">
        <f>Z24/Z$29</f>
        <v>0.21739130434782608</v>
      </c>
      <c r="Z24" s="89">
        <v>5</v>
      </c>
    </row>
    <row r="25" spans="1:26" ht="15" customHeight="1" x14ac:dyDescent="0.25">
      <c r="A25" s="12" t="s">
        <v>13</v>
      </c>
      <c r="B25" s="8" t="s">
        <v>12</v>
      </c>
      <c r="C25" s="15">
        <f>CHOOSE(WEEKDAY(C20),14,13,12,11,10,9,8)+$C20</f>
        <v>42624</v>
      </c>
      <c r="D25" s="14">
        <f t="shared" si="12"/>
        <v>42624</v>
      </c>
      <c r="E25" s="16">
        <f t="shared" ref="E25:E28" si="17">F25/F$29</f>
        <v>0.26470588235294118</v>
      </c>
      <c r="F25" s="13">
        <f t="shared" si="13"/>
        <v>9</v>
      </c>
      <c r="G25" s="15"/>
      <c r="H25" s="12" t="s">
        <v>13</v>
      </c>
      <c r="I25" s="8" t="s">
        <v>12</v>
      </c>
      <c r="J25" s="15">
        <f>CHOOSE(WEEKDAY(J20),14,13,12,11,10,9,8)+J20</f>
        <v>42757</v>
      </c>
      <c r="K25" s="14">
        <f t="shared" si="14"/>
        <v>42757</v>
      </c>
      <c r="L25" s="99">
        <f>M25/M$29</f>
        <v>0.26470588235294118</v>
      </c>
      <c r="M25" s="100">
        <v>9</v>
      </c>
      <c r="O25" s="90" t="s">
        <v>13</v>
      </c>
      <c r="P25" s="6" t="s">
        <v>12</v>
      </c>
      <c r="Q25" s="83">
        <v>42876</v>
      </c>
      <c r="R25" s="84">
        <f t="shared" si="15"/>
        <v>42876</v>
      </c>
      <c r="S25" s="85">
        <f>T25/T$29</f>
        <v>0.34782608695652173</v>
      </c>
      <c r="T25" s="86">
        <v>8</v>
      </c>
      <c r="V25" s="101" t="s">
        <v>83</v>
      </c>
      <c r="W25" s="83">
        <v>42872</v>
      </c>
      <c r="X25" s="84">
        <f t="shared" si="16"/>
        <v>42872</v>
      </c>
      <c r="Y25" s="88">
        <f>Z25/Z29</f>
        <v>0.30434782608695654</v>
      </c>
      <c r="Z25" s="89">
        <v>7</v>
      </c>
    </row>
    <row r="26" spans="1:26" ht="15" customHeight="1" x14ac:dyDescent="0.25">
      <c r="A26" s="47" t="s">
        <v>93</v>
      </c>
      <c r="B26" s="8" t="s">
        <v>94</v>
      </c>
      <c r="C26" s="15">
        <f>C7</f>
        <v>42625</v>
      </c>
      <c r="D26" s="14">
        <f t="shared" si="12"/>
        <v>42625</v>
      </c>
      <c r="E26" s="16"/>
      <c r="F26" s="13"/>
      <c r="G26" s="15"/>
      <c r="H26" s="47" t="s">
        <v>93</v>
      </c>
      <c r="I26" s="8" t="s">
        <v>94</v>
      </c>
      <c r="J26" s="15">
        <f>J7</f>
        <v>42758</v>
      </c>
      <c r="K26" s="14">
        <f t="shared" si="14"/>
        <v>42758</v>
      </c>
      <c r="L26" s="99"/>
      <c r="M26" s="100"/>
      <c r="O26" s="47" t="s">
        <v>93</v>
      </c>
      <c r="P26" s="8" t="s">
        <v>94</v>
      </c>
      <c r="Q26" s="15">
        <f>Q7</f>
        <v>42877</v>
      </c>
      <c r="R26" s="75">
        <f t="shared" si="15"/>
        <v>42877</v>
      </c>
      <c r="S26" s="134"/>
      <c r="T26" s="135"/>
      <c r="V26" s="47" t="s">
        <v>93</v>
      </c>
      <c r="W26" s="15">
        <f>W7</f>
        <v>42877</v>
      </c>
      <c r="X26" s="75">
        <f t="shared" si="16"/>
        <v>42877</v>
      </c>
      <c r="Y26" s="110"/>
      <c r="Z26" s="111"/>
    </row>
    <row r="27" spans="1:26" s="51" customFormat="1" ht="26.4" x14ac:dyDescent="0.25">
      <c r="A27" s="128" t="s">
        <v>93</v>
      </c>
      <c r="B27" s="129" t="s">
        <v>95</v>
      </c>
      <c r="C27" s="30">
        <f>C9</f>
        <v>42629</v>
      </c>
      <c r="D27" s="17">
        <f t="shared" si="12"/>
        <v>42629</v>
      </c>
      <c r="E27" s="50"/>
      <c r="F27" s="49"/>
      <c r="G27" s="30"/>
      <c r="H27" s="128" t="s">
        <v>93</v>
      </c>
      <c r="I27" s="129" t="s">
        <v>95</v>
      </c>
      <c r="J27" s="30">
        <f>J9</f>
        <v>42762</v>
      </c>
      <c r="K27" s="17">
        <f t="shared" si="14"/>
        <v>42762</v>
      </c>
      <c r="L27" s="130"/>
      <c r="M27" s="131"/>
      <c r="O27" s="128" t="s">
        <v>93</v>
      </c>
      <c r="P27" s="129" t="s">
        <v>95</v>
      </c>
      <c r="Q27" s="30">
        <f>Q9</f>
        <v>42881</v>
      </c>
      <c r="R27" s="68">
        <f t="shared" si="15"/>
        <v>42881</v>
      </c>
      <c r="S27" s="136"/>
      <c r="T27" s="137"/>
      <c r="V27" s="128" t="s">
        <v>93</v>
      </c>
      <c r="W27" s="30">
        <f>W9</f>
        <v>42878</v>
      </c>
      <c r="X27" s="68">
        <f t="shared" si="16"/>
        <v>42878</v>
      </c>
      <c r="Y27" s="132"/>
      <c r="Z27" s="133"/>
    </row>
    <row r="28" spans="1:26" ht="15" customHeight="1" x14ac:dyDescent="0.25">
      <c r="A28" s="12" t="s">
        <v>11</v>
      </c>
      <c r="B28" s="8" t="s">
        <v>9</v>
      </c>
      <c r="C28" s="15">
        <f>CHOOSE(WEEKDAY(C20),35,34,33,32,31,30,0)+C20</f>
        <v>42645</v>
      </c>
      <c r="D28" s="14">
        <f t="shared" si="12"/>
        <v>42645</v>
      </c>
      <c r="E28" s="16">
        <f t="shared" si="17"/>
        <v>0.70588235294117652</v>
      </c>
      <c r="F28" s="13">
        <f t="shared" si="13"/>
        <v>24</v>
      </c>
      <c r="G28" s="15"/>
      <c r="H28" s="12" t="s">
        <v>11</v>
      </c>
      <c r="I28" s="8" t="s">
        <v>9</v>
      </c>
      <c r="J28" s="15">
        <f>CHOOSE(WEEKDAY(J20),35,34,33,32,31,30,0)+J20</f>
        <v>42778</v>
      </c>
      <c r="K28" s="14">
        <f t="shared" si="14"/>
        <v>42778</v>
      </c>
      <c r="L28" s="99">
        <f>M28/M$29</f>
        <v>0.70588235294117652</v>
      </c>
      <c r="M28" s="100">
        <v>24</v>
      </c>
      <c r="O28" s="73" t="s">
        <v>10</v>
      </c>
      <c r="P28" s="70" t="s">
        <v>9</v>
      </c>
      <c r="Q28" s="74">
        <f>CHOOSE(WEEKDAY($Q$5),28,27,26,25,24,23,0)+$Q$5</f>
        <v>42890</v>
      </c>
      <c r="R28" s="75">
        <f t="shared" si="15"/>
        <v>42890</v>
      </c>
      <c r="S28" s="77">
        <f>T28/T$29</f>
        <v>0.65217391304347827</v>
      </c>
      <c r="T28" s="80">
        <v>15</v>
      </c>
      <c r="V28" s="73" t="s">
        <v>10</v>
      </c>
      <c r="W28" s="74">
        <f>CHOOSE(WEEKDAY($Q$5),28,27,26,25,24,23,0)+$Q$5</f>
        <v>42890</v>
      </c>
      <c r="X28" s="75">
        <f t="shared" si="16"/>
        <v>42890</v>
      </c>
      <c r="Y28" s="77">
        <f>Z28/Z$29</f>
        <v>0.65217391304347827</v>
      </c>
      <c r="Z28" s="78">
        <v>15</v>
      </c>
    </row>
    <row r="29" spans="1:26" ht="15" customHeight="1" x14ac:dyDescent="0.25">
      <c r="A29" s="14" t="s">
        <v>8</v>
      </c>
      <c r="B29" s="14" t="s">
        <v>8</v>
      </c>
      <c r="C29" s="15">
        <f>CHOOSE(WEEKDAY(C20),48,47,46,45,44,43,0)+C20</f>
        <v>42658</v>
      </c>
      <c r="D29" s="14">
        <f t="shared" si="12"/>
        <v>42658</v>
      </c>
      <c r="E29" s="8"/>
      <c r="F29" s="13">
        <f t="shared" si="13"/>
        <v>34</v>
      </c>
      <c r="G29" s="13"/>
      <c r="H29" s="14" t="s">
        <v>8</v>
      </c>
      <c r="I29" s="14" t="s">
        <v>8</v>
      </c>
      <c r="J29" s="15">
        <f>CHOOSE(WEEKDAY(J20),48,47,46,45,44,43,0)+J20</f>
        <v>42791</v>
      </c>
      <c r="K29" s="14">
        <f t="shared" si="14"/>
        <v>42791</v>
      </c>
      <c r="L29" s="8"/>
      <c r="M29" s="13">
        <v>34</v>
      </c>
      <c r="O29" s="73" t="s">
        <v>7</v>
      </c>
      <c r="P29" s="76" t="s">
        <v>6</v>
      </c>
      <c r="Q29" s="74">
        <f>CHOOSE(WEEKDAY($Q20),39,38,37,36,35,34,0)+$Q20</f>
        <v>42901</v>
      </c>
      <c r="R29" s="75">
        <f t="shared" si="15"/>
        <v>42901</v>
      </c>
      <c r="S29" s="70"/>
      <c r="T29" s="80">
        <v>23</v>
      </c>
      <c r="V29" s="73" t="s">
        <v>7</v>
      </c>
      <c r="W29" s="74">
        <f>CHOOSE(WEEKDAY($Q20),39,38,37,36,35,34,0)+$Q20</f>
        <v>42901</v>
      </c>
      <c r="X29" s="75">
        <f t="shared" si="16"/>
        <v>42901</v>
      </c>
      <c r="Y29" s="70"/>
      <c r="Z29" s="80">
        <v>23</v>
      </c>
    </row>
    <row r="30" spans="1:26" ht="15" customHeight="1" x14ac:dyDescent="0.25">
      <c r="A30" s="8" t="s">
        <v>5</v>
      </c>
      <c r="B30" s="11" t="s">
        <v>3</v>
      </c>
      <c r="C30" s="10" t="s">
        <v>2</v>
      </c>
      <c r="D30" s="9" t="str">
        <f t="shared" si="12"/>
        <v>N/A</v>
      </c>
      <c r="E30" s="8"/>
      <c r="F30" s="8"/>
      <c r="G30" s="8"/>
      <c r="H30" s="8" t="s">
        <v>5</v>
      </c>
      <c r="I30" s="102" t="s">
        <v>84</v>
      </c>
      <c r="J30" s="103">
        <v>42793</v>
      </c>
      <c r="K30" s="104">
        <v>42798</v>
      </c>
      <c r="L30" s="104"/>
      <c r="M30" s="23"/>
      <c r="O30" s="73" t="s">
        <v>4</v>
      </c>
      <c r="P30" s="76" t="s">
        <v>3</v>
      </c>
      <c r="Q30" s="105" t="s">
        <v>2</v>
      </c>
      <c r="R30" s="106" t="str">
        <f t="shared" si="15"/>
        <v>N/A</v>
      </c>
      <c r="S30" s="70"/>
      <c r="T30" s="70"/>
      <c r="V30" s="73" t="s">
        <v>4</v>
      </c>
      <c r="W30" s="105" t="s">
        <v>2</v>
      </c>
      <c r="X30" s="106" t="str">
        <f t="shared" si="16"/>
        <v>N/A</v>
      </c>
      <c r="Y30" s="70"/>
      <c r="Z30" s="70"/>
    </row>
    <row r="31" spans="1:26" ht="15" customHeight="1" x14ac:dyDescent="0.25">
      <c r="J31" s="22"/>
      <c r="K31" s="21"/>
    </row>
    <row r="32" spans="1:26" ht="15" customHeight="1" x14ac:dyDescent="0.25">
      <c r="J32" s="21"/>
      <c r="K32" s="21"/>
    </row>
    <row r="33" spans="1:26" ht="15" customHeight="1" x14ac:dyDescent="0.25">
      <c r="A33" s="20"/>
      <c r="B33" s="149" t="s">
        <v>85</v>
      </c>
      <c r="C33" s="151" t="s">
        <v>71</v>
      </c>
      <c r="D33" s="151" t="s">
        <v>72</v>
      </c>
      <c r="E33" s="151" t="s">
        <v>88</v>
      </c>
      <c r="F33" s="151" t="s">
        <v>89</v>
      </c>
      <c r="G33" s="19"/>
      <c r="H33" s="151"/>
      <c r="I33" s="152" t="s">
        <v>86</v>
      </c>
      <c r="J33" s="151" t="s">
        <v>71</v>
      </c>
      <c r="K33" s="151" t="s">
        <v>72</v>
      </c>
      <c r="L33" s="151" t="s">
        <v>88</v>
      </c>
      <c r="M33" s="151" t="s">
        <v>89</v>
      </c>
      <c r="O33" s="149"/>
      <c r="P33" s="149" t="s">
        <v>87</v>
      </c>
      <c r="Q33" s="151" t="s">
        <v>71</v>
      </c>
      <c r="R33" s="151" t="s">
        <v>72</v>
      </c>
      <c r="S33" s="151" t="s">
        <v>88</v>
      </c>
      <c r="T33" s="151" t="s">
        <v>89</v>
      </c>
      <c r="V33" s="149"/>
      <c r="W33" s="151" t="s">
        <v>71</v>
      </c>
      <c r="X33" s="151" t="s">
        <v>72</v>
      </c>
      <c r="Y33" s="151" t="s">
        <v>88</v>
      </c>
      <c r="Z33" s="151" t="s">
        <v>89</v>
      </c>
    </row>
    <row r="34" spans="1:26" ht="15" customHeight="1" x14ac:dyDescent="0.25">
      <c r="A34" s="97"/>
      <c r="B34" s="149"/>
      <c r="C34" s="151"/>
      <c r="D34" s="151"/>
      <c r="E34" s="151"/>
      <c r="F34" s="151"/>
      <c r="G34" s="18"/>
      <c r="H34" s="151"/>
      <c r="I34" s="152"/>
      <c r="J34" s="151"/>
      <c r="K34" s="151"/>
      <c r="L34" s="151"/>
      <c r="M34" s="151"/>
      <c r="O34" s="149"/>
      <c r="P34" s="149"/>
      <c r="Q34" s="151"/>
      <c r="R34" s="151"/>
      <c r="S34" s="151"/>
      <c r="T34" s="151"/>
      <c r="V34" s="149"/>
      <c r="W34" s="151"/>
      <c r="X34" s="151"/>
      <c r="Y34" s="151"/>
      <c r="Z34" s="151"/>
    </row>
    <row r="35" spans="1:26" ht="15" customHeight="1" x14ac:dyDescent="0.25">
      <c r="A35" s="8"/>
      <c r="B35" s="8" t="s">
        <v>76</v>
      </c>
      <c r="C35" s="107">
        <f>C4</f>
        <v>42450</v>
      </c>
      <c r="D35" s="14">
        <f>C35</f>
        <v>42450</v>
      </c>
      <c r="E35" s="8"/>
      <c r="F35" s="8"/>
      <c r="G35" s="8"/>
      <c r="H35" s="98"/>
      <c r="I35" s="8" t="s">
        <v>76</v>
      </c>
      <c r="J35" s="107">
        <f>J4</f>
        <v>42674</v>
      </c>
      <c r="K35" s="17">
        <f>J35</f>
        <v>42674</v>
      </c>
      <c r="L35" s="8"/>
      <c r="M35" s="8"/>
      <c r="O35" s="70"/>
      <c r="P35" s="70" t="s">
        <v>76</v>
      </c>
      <c r="Q35" s="74">
        <f>Q4</f>
        <v>42772</v>
      </c>
      <c r="R35" s="75">
        <f>Q35</f>
        <v>42772</v>
      </c>
      <c r="S35" s="70"/>
      <c r="T35" s="70"/>
      <c r="V35" s="70"/>
      <c r="W35" s="108">
        <f>W4</f>
        <v>42772</v>
      </c>
      <c r="X35" s="25">
        <f>W35</f>
        <v>42772</v>
      </c>
      <c r="Y35" s="109"/>
      <c r="Z35" s="109"/>
    </row>
    <row r="36" spans="1:26" ht="15" customHeight="1" x14ac:dyDescent="0.25">
      <c r="A36" s="47" t="s">
        <v>93</v>
      </c>
      <c r="B36" s="8" t="s">
        <v>94</v>
      </c>
      <c r="C36" s="15">
        <f>C7</f>
        <v>42625</v>
      </c>
      <c r="D36" s="14">
        <f t="shared" ref="D36:D37" si="18">C36</f>
        <v>42625</v>
      </c>
      <c r="E36" s="16"/>
      <c r="F36" s="13"/>
      <c r="G36" s="15"/>
      <c r="H36" s="47" t="s">
        <v>93</v>
      </c>
      <c r="I36" s="8" t="s">
        <v>94</v>
      </c>
      <c r="J36" s="15">
        <f>J7</f>
        <v>42758</v>
      </c>
      <c r="K36" s="14">
        <f t="shared" ref="K36:K37" si="19">J36</f>
        <v>42758</v>
      </c>
      <c r="L36" s="99"/>
      <c r="M36" s="100"/>
      <c r="O36" s="47" t="s">
        <v>93</v>
      </c>
      <c r="P36" s="8" t="s">
        <v>94</v>
      </c>
      <c r="Q36" s="15">
        <f>Q7</f>
        <v>42877</v>
      </c>
      <c r="R36" s="75">
        <f t="shared" ref="R36:R37" si="20">Q36</f>
        <v>42877</v>
      </c>
      <c r="S36" s="134"/>
      <c r="T36" s="135"/>
      <c r="V36" s="47" t="s">
        <v>93</v>
      </c>
      <c r="W36" s="15">
        <f>W7</f>
        <v>42877</v>
      </c>
      <c r="X36" s="75">
        <f t="shared" ref="X36:X37" si="21">W36</f>
        <v>42877</v>
      </c>
      <c r="Y36" s="110"/>
      <c r="Z36" s="111"/>
    </row>
    <row r="37" spans="1:26" s="51" customFormat="1" ht="26.4" x14ac:dyDescent="0.25">
      <c r="A37" s="128" t="s">
        <v>93</v>
      </c>
      <c r="B37" s="129" t="s">
        <v>95</v>
      </c>
      <c r="C37" s="30">
        <f>C9</f>
        <v>42629</v>
      </c>
      <c r="D37" s="17">
        <f t="shared" si="18"/>
        <v>42629</v>
      </c>
      <c r="E37" s="50"/>
      <c r="F37" s="49"/>
      <c r="G37" s="30"/>
      <c r="H37" s="128" t="s">
        <v>93</v>
      </c>
      <c r="I37" s="129" t="s">
        <v>95</v>
      </c>
      <c r="J37" s="30">
        <f>J9</f>
        <v>42762</v>
      </c>
      <c r="K37" s="17">
        <f t="shared" si="19"/>
        <v>42762</v>
      </c>
      <c r="L37" s="130"/>
      <c r="M37" s="131"/>
      <c r="O37" s="128" t="s">
        <v>93</v>
      </c>
      <c r="P37" s="129" t="s">
        <v>95</v>
      </c>
      <c r="Q37" s="30">
        <f>Q9</f>
        <v>42881</v>
      </c>
      <c r="R37" s="68">
        <f t="shared" si="20"/>
        <v>42881</v>
      </c>
      <c r="S37" s="136"/>
      <c r="T37" s="137"/>
      <c r="V37" s="128" t="s">
        <v>93</v>
      </c>
      <c r="W37" s="30">
        <f>W9</f>
        <v>42878</v>
      </c>
      <c r="X37" s="68">
        <f t="shared" si="21"/>
        <v>42878</v>
      </c>
      <c r="Y37" s="132"/>
      <c r="Z37" s="133"/>
    </row>
    <row r="38" spans="1:26" ht="15" customHeight="1" x14ac:dyDescent="0.25">
      <c r="A38" s="8"/>
      <c r="B38" s="8" t="s">
        <v>23</v>
      </c>
      <c r="C38" s="15">
        <v>42660</v>
      </c>
      <c r="D38" s="14">
        <f>C38</f>
        <v>42660</v>
      </c>
      <c r="E38" s="8"/>
      <c r="F38" s="14"/>
      <c r="G38" s="8"/>
      <c r="H38" s="8"/>
      <c r="I38" s="8" t="s">
        <v>23</v>
      </c>
      <c r="J38" s="15">
        <v>42800</v>
      </c>
      <c r="K38" s="14">
        <f>J38</f>
        <v>42800</v>
      </c>
      <c r="L38" s="8"/>
      <c r="M38" s="14"/>
      <c r="O38" s="70"/>
      <c r="P38" s="70" t="s">
        <v>23</v>
      </c>
      <c r="Q38" s="74">
        <v>42905</v>
      </c>
      <c r="R38" s="75">
        <f>Q38</f>
        <v>42905</v>
      </c>
      <c r="S38" s="70"/>
      <c r="T38" s="75"/>
      <c r="V38" s="70"/>
      <c r="W38" s="108">
        <v>42905</v>
      </c>
      <c r="X38" s="25">
        <f>W38</f>
        <v>42905</v>
      </c>
      <c r="Y38" s="109"/>
      <c r="Z38" s="25"/>
    </row>
    <row r="39" spans="1:26" ht="15" customHeight="1" x14ac:dyDescent="0.25">
      <c r="A39" s="12" t="s">
        <v>22</v>
      </c>
      <c r="B39" s="11" t="s">
        <v>21</v>
      </c>
      <c r="C39" s="15">
        <f>CHOOSE(WEEKDAY(C38),3,2,1,7,6,5,4)+C38</f>
        <v>42662</v>
      </c>
      <c r="D39" s="14">
        <f>C39</f>
        <v>42662</v>
      </c>
      <c r="E39" s="16">
        <f>F39/F$45</f>
        <v>8.3333333333333329E-2</v>
      </c>
      <c r="F39" s="13">
        <v>3</v>
      </c>
      <c r="G39" s="15"/>
      <c r="H39" s="12" t="s">
        <v>22</v>
      </c>
      <c r="I39" s="11" t="s">
        <v>21</v>
      </c>
      <c r="J39" s="15">
        <f>CHOOSE(WEEKDAY(J38),3,2,1,7,6,5,4)+J38</f>
        <v>42802</v>
      </c>
      <c r="K39" s="14">
        <f>J39</f>
        <v>42802</v>
      </c>
      <c r="L39" s="16">
        <f t="shared" ref="L39:L44" si="22">M39/M$45</f>
        <v>8.5714285714285715E-2</v>
      </c>
      <c r="M39" s="13">
        <v>3</v>
      </c>
      <c r="O39" s="73" t="s">
        <v>20</v>
      </c>
      <c r="P39" s="70" t="s">
        <v>21</v>
      </c>
      <c r="Q39" s="74">
        <f>CHOOSE(WEEKDAY($Q38),2,1,7,6,5,4,3)+$Q38</f>
        <v>42906</v>
      </c>
      <c r="R39" s="75">
        <f>Q39</f>
        <v>42906</v>
      </c>
      <c r="S39" s="77">
        <f t="shared" ref="S39:S44" si="23">T39/T$45</f>
        <v>8.6956521739130432E-2</v>
      </c>
      <c r="T39" s="78">
        <v>2</v>
      </c>
      <c r="V39" s="73" t="s">
        <v>20</v>
      </c>
      <c r="W39" s="108">
        <f>CHOOSE(WEEKDAY($Q38),2,1,7,6,5,4,3)+$Q38</f>
        <v>42906</v>
      </c>
      <c r="X39" s="25">
        <f>W39</f>
        <v>42906</v>
      </c>
      <c r="Y39" s="110">
        <f>Z39/Z$45</f>
        <v>8.6956521739130432E-2</v>
      </c>
      <c r="Z39" s="111">
        <v>2</v>
      </c>
    </row>
    <row r="40" spans="1:26" ht="15" customHeight="1" x14ac:dyDescent="0.25">
      <c r="A40" s="12" t="s">
        <v>19</v>
      </c>
      <c r="B40" s="11" t="s">
        <v>17</v>
      </c>
      <c r="C40" s="15">
        <f>CHOOSE(WEEKDAY(C38),9,8,7,6,5,4,3)+C38</f>
        <v>42668</v>
      </c>
      <c r="D40" s="14">
        <f>C40</f>
        <v>42668</v>
      </c>
      <c r="E40" s="16">
        <f>F40/F$45</f>
        <v>0.19444444444444445</v>
      </c>
      <c r="F40" s="100">
        <v>7</v>
      </c>
      <c r="G40" s="15"/>
      <c r="H40" s="12" t="s">
        <v>19</v>
      </c>
      <c r="I40" s="11" t="s">
        <v>17</v>
      </c>
      <c r="J40" s="15">
        <f>CHOOSE(WEEKDAY(J38),9,8,7,6,5,4,3)+J38</f>
        <v>42808</v>
      </c>
      <c r="K40" s="14">
        <f>J40</f>
        <v>42808</v>
      </c>
      <c r="L40" s="99">
        <f t="shared" si="22"/>
        <v>0.2</v>
      </c>
      <c r="M40" s="100">
        <v>7</v>
      </c>
      <c r="O40" s="73" t="s">
        <v>18</v>
      </c>
      <c r="P40" s="76" t="s">
        <v>17</v>
      </c>
      <c r="Q40" s="74">
        <f>CHOOSE(WEEKDAY($Q38),8,7,6,5,4,3,2)+$Q38</f>
        <v>42912</v>
      </c>
      <c r="R40" s="75">
        <f>Q40</f>
        <v>42912</v>
      </c>
      <c r="S40" s="77">
        <f t="shared" si="23"/>
        <v>0.21739130434782608</v>
      </c>
      <c r="T40" s="78">
        <v>5</v>
      </c>
      <c r="V40" s="73" t="s">
        <v>18</v>
      </c>
      <c r="W40" s="108">
        <f>CHOOSE(WEEKDAY($Q38),8,7,6,5,4,3,2)+$Q38</f>
        <v>42912</v>
      </c>
      <c r="X40" s="25">
        <f>W40</f>
        <v>42912</v>
      </c>
      <c r="Y40" s="110">
        <f>Z40/Z$45</f>
        <v>0.21739130434782608</v>
      </c>
      <c r="Z40" s="111">
        <v>5</v>
      </c>
    </row>
    <row r="41" spans="1:26" ht="15" customHeight="1" x14ac:dyDescent="0.25">
      <c r="A41" s="47" t="s">
        <v>90</v>
      </c>
      <c r="B41" s="39" t="s">
        <v>91</v>
      </c>
      <c r="C41" s="15">
        <f>C40+1</f>
        <v>42669</v>
      </c>
      <c r="D41" s="14">
        <f t="shared" ref="D41" si="24">C41</f>
        <v>42669</v>
      </c>
      <c r="E41" s="99">
        <f>F41/F$45</f>
        <v>0.22222222222222221</v>
      </c>
      <c r="F41" s="100">
        <v>8</v>
      </c>
      <c r="G41" s="15"/>
      <c r="H41" s="47" t="s">
        <v>90</v>
      </c>
      <c r="I41" s="39" t="s">
        <v>91</v>
      </c>
      <c r="J41" s="15">
        <f>J40+1</f>
        <v>42809</v>
      </c>
      <c r="K41" s="14">
        <f t="shared" ref="K41" si="25">J41</f>
        <v>42809</v>
      </c>
      <c r="L41" s="99">
        <f t="shared" si="22"/>
        <v>0.22857142857142856</v>
      </c>
      <c r="M41" s="100">
        <v>8</v>
      </c>
      <c r="O41" s="73" t="s">
        <v>90</v>
      </c>
      <c r="P41" s="70" t="s">
        <v>91</v>
      </c>
      <c r="Q41" s="74">
        <f>Q40+1</f>
        <v>42913</v>
      </c>
      <c r="R41" s="75">
        <f t="shared" ref="R41" si="26">Q41</f>
        <v>42913</v>
      </c>
      <c r="S41" s="77">
        <f t="shared" si="23"/>
        <v>0.2608695652173913</v>
      </c>
      <c r="T41" s="78">
        <v>6</v>
      </c>
      <c r="V41" s="73" t="s">
        <v>90</v>
      </c>
      <c r="W41" s="74">
        <f>W40+1</f>
        <v>42913</v>
      </c>
      <c r="X41" s="75">
        <f t="shared" ref="X41" si="27">W41</f>
        <v>42913</v>
      </c>
      <c r="Y41" s="77">
        <f>Z41/Z$45</f>
        <v>0.2608695652173913</v>
      </c>
      <c r="Z41" s="78">
        <v>6</v>
      </c>
    </row>
    <row r="42" spans="1:26" ht="15" customHeight="1" x14ac:dyDescent="0.25">
      <c r="A42" s="12" t="s">
        <v>16</v>
      </c>
      <c r="B42" s="11" t="s">
        <v>14</v>
      </c>
      <c r="C42" s="15">
        <f>CHOOSE(WEEKDAY(C38),10,9,8,7,6,5,4)+C38</f>
        <v>42669</v>
      </c>
      <c r="D42" s="14">
        <f t="shared" ref="D42:D46" si="28">C42</f>
        <v>42669</v>
      </c>
      <c r="E42" s="16">
        <f>F42/F$45</f>
        <v>0.22222222222222221</v>
      </c>
      <c r="F42" s="13">
        <v>8</v>
      </c>
      <c r="G42" s="15"/>
      <c r="H42" s="12" t="s">
        <v>16</v>
      </c>
      <c r="I42" s="11" t="s">
        <v>14</v>
      </c>
      <c r="J42" s="15">
        <f>CHOOSE(WEEKDAY(J38),10,9,8,7,6,5,4)+J38</f>
        <v>42809</v>
      </c>
      <c r="K42" s="14">
        <f t="shared" ref="K42:K46" si="29">J42</f>
        <v>42809</v>
      </c>
      <c r="L42" s="16">
        <f t="shared" si="22"/>
        <v>0.22857142857142856</v>
      </c>
      <c r="M42" s="13">
        <v>8</v>
      </c>
      <c r="O42" s="90" t="s">
        <v>15</v>
      </c>
      <c r="P42" s="82" t="s">
        <v>14</v>
      </c>
      <c r="Q42" s="83">
        <f>CHOOSE(WEEKDAY(Q38),11,10,9,8,7,6,5)+Q38</f>
        <v>42915</v>
      </c>
      <c r="R42" s="84">
        <f t="shared" ref="R42:R46" si="30">Q42</f>
        <v>42915</v>
      </c>
      <c r="S42" s="85">
        <f t="shared" si="23"/>
        <v>0.34782608695652173</v>
      </c>
      <c r="T42" s="86">
        <v>8</v>
      </c>
      <c r="V42" s="91" t="s">
        <v>82</v>
      </c>
      <c r="W42" s="112">
        <v>42912</v>
      </c>
      <c r="X42" s="113">
        <f>W42</f>
        <v>42912</v>
      </c>
      <c r="Y42" s="88">
        <f>Z42/Z45</f>
        <v>0.21739130434782608</v>
      </c>
      <c r="Z42" s="89">
        <v>5</v>
      </c>
    </row>
    <row r="43" spans="1:26" ht="15" customHeight="1" x14ac:dyDescent="0.25">
      <c r="A43" s="12" t="s">
        <v>13</v>
      </c>
      <c r="B43" s="8" t="s">
        <v>12</v>
      </c>
      <c r="C43" s="15">
        <f>CHOOSE(WEEKDAY(C38),14,13,12,11,10,9,8)+C38</f>
        <v>42673</v>
      </c>
      <c r="D43" s="14">
        <f t="shared" si="28"/>
        <v>42673</v>
      </c>
      <c r="E43" s="16">
        <f t="shared" ref="E43:E44" si="31">F43/F$45</f>
        <v>0.27777777777777779</v>
      </c>
      <c r="F43" s="13">
        <v>10</v>
      </c>
      <c r="G43" s="15"/>
      <c r="H43" s="12" t="s">
        <v>13</v>
      </c>
      <c r="I43" s="8" t="s">
        <v>12</v>
      </c>
      <c r="J43" s="15">
        <f>CHOOSE(WEEKDAY($J38),14,13,12,11,10,9,8)+$J38</f>
        <v>42813</v>
      </c>
      <c r="K43" s="14">
        <f t="shared" si="29"/>
        <v>42813</v>
      </c>
      <c r="L43" s="16">
        <f t="shared" si="22"/>
        <v>0.2857142857142857</v>
      </c>
      <c r="M43" s="13">
        <v>10</v>
      </c>
      <c r="O43" s="90" t="s">
        <v>13</v>
      </c>
      <c r="P43" s="6" t="s">
        <v>12</v>
      </c>
      <c r="Q43" s="83">
        <f>CHOOSE(WEEKDAY(Q38),14,13,12,11,10,9,8)+$Q38</f>
        <v>42918</v>
      </c>
      <c r="R43" s="84">
        <f t="shared" si="30"/>
        <v>42918</v>
      </c>
      <c r="S43" s="85">
        <f t="shared" si="23"/>
        <v>0.34782608695652173</v>
      </c>
      <c r="T43" s="86">
        <v>8</v>
      </c>
      <c r="V43" s="91" t="s">
        <v>83</v>
      </c>
      <c r="W43" s="112">
        <v>42914</v>
      </c>
      <c r="X43" s="113">
        <v>42550</v>
      </c>
      <c r="Y43" s="88">
        <f>Z43/Z45</f>
        <v>0.30434782608695654</v>
      </c>
      <c r="Z43" s="89">
        <v>7</v>
      </c>
    </row>
    <row r="44" spans="1:26" ht="15" customHeight="1" x14ac:dyDescent="0.25">
      <c r="A44" s="12" t="s">
        <v>11</v>
      </c>
      <c r="B44" s="8" t="s">
        <v>9</v>
      </c>
      <c r="C44" s="15">
        <f>CHOOSE(WEEKDAY(C38),35,34,33,32,31,30,0)+C38</f>
        <v>42694</v>
      </c>
      <c r="D44" s="14">
        <f t="shared" si="28"/>
        <v>42694</v>
      </c>
      <c r="E44" s="16">
        <f t="shared" si="31"/>
        <v>0.66666666666666663</v>
      </c>
      <c r="F44" s="13">
        <v>24</v>
      </c>
      <c r="G44" s="15"/>
      <c r="H44" s="12" t="s">
        <v>11</v>
      </c>
      <c r="I44" s="8" t="s">
        <v>9</v>
      </c>
      <c r="J44" s="15">
        <f>CHOOSE(WEEKDAY($J38),35,34,33,32,31,30,0)+$J38</f>
        <v>42834</v>
      </c>
      <c r="K44" s="14">
        <f t="shared" si="29"/>
        <v>42834</v>
      </c>
      <c r="L44" s="16">
        <f t="shared" si="22"/>
        <v>0.7142857142857143</v>
      </c>
      <c r="M44" s="13">
        <v>25</v>
      </c>
      <c r="O44" s="73" t="s">
        <v>10</v>
      </c>
      <c r="P44" s="70" t="s">
        <v>9</v>
      </c>
      <c r="Q44" s="74">
        <f>CHOOSE(WEEKDAY($Q$38),28,27,26,25,24,23,0)+$Q$38</f>
        <v>42932</v>
      </c>
      <c r="R44" s="75">
        <f t="shared" si="30"/>
        <v>42932</v>
      </c>
      <c r="S44" s="77">
        <f t="shared" si="23"/>
        <v>0.65217391304347827</v>
      </c>
      <c r="T44" s="78">
        <v>15</v>
      </c>
      <c r="V44" s="73" t="s">
        <v>10</v>
      </c>
      <c r="W44" s="108">
        <f>CHOOSE(WEEKDAY($Q$38),26,25,24,23,22,21,0)+$Q$38</f>
        <v>42930</v>
      </c>
      <c r="X44" s="25">
        <f>CHOOSE(WEEKDAY($Q$38),28,27,26,25,24,23,0)+$Q$38</f>
        <v>42932</v>
      </c>
      <c r="Y44" s="110">
        <f>Z44/Z$45</f>
        <v>0.65217391304347827</v>
      </c>
      <c r="Z44" s="111">
        <v>15</v>
      </c>
    </row>
    <row r="45" spans="1:26" ht="15" customHeight="1" x14ac:dyDescent="0.25">
      <c r="A45" s="14" t="s">
        <v>8</v>
      </c>
      <c r="B45" s="14" t="s">
        <v>8</v>
      </c>
      <c r="C45" s="15">
        <f>C12</f>
        <v>42714</v>
      </c>
      <c r="D45" s="14">
        <f t="shared" si="28"/>
        <v>42714</v>
      </c>
      <c r="E45" s="8"/>
      <c r="F45" s="13">
        <v>36</v>
      </c>
      <c r="G45" s="13"/>
      <c r="H45" s="14" t="s">
        <v>8</v>
      </c>
      <c r="I45" s="14" t="s">
        <v>8</v>
      </c>
      <c r="J45" s="15">
        <f>J12</f>
        <v>42847</v>
      </c>
      <c r="K45" s="14">
        <f t="shared" si="29"/>
        <v>42847</v>
      </c>
      <c r="L45" s="8"/>
      <c r="M45" s="13">
        <v>35</v>
      </c>
      <c r="O45" s="73" t="s">
        <v>7</v>
      </c>
      <c r="P45" s="76" t="s">
        <v>6</v>
      </c>
      <c r="Q45" s="74">
        <f>CHOOSE(WEEKDAY($Q38),39,38,37,36,35,34,0)+$Q38</f>
        <v>42943</v>
      </c>
      <c r="R45" s="75">
        <f t="shared" si="30"/>
        <v>42943</v>
      </c>
      <c r="S45" s="70"/>
      <c r="T45" s="80">
        <v>23</v>
      </c>
      <c r="V45" s="73" t="s">
        <v>7</v>
      </c>
      <c r="W45" s="108">
        <f>CHOOSE(WEEKDAY($Q38),39,38,37,36,35,34,0)+$Q38</f>
        <v>42943</v>
      </c>
      <c r="X45" s="25">
        <f t="shared" ref="X45:X46" si="32">W45</f>
        <v>42943</v>
      </c>
      <c r="Y45" s="109"/>
      <c r="Z45" s="111">
        <v>23</v>
      </c>
    </row>
    <row r="46" spans="1:26" ht="15" customHeight="1" x14ac:dyDescent="0.25">
      <c r="A46" s="8" t="s">
        <v>5</v>
      </c>
      <c r="B46" s="11" t="s">
        <v>3</v>
      </c>
      <c r="C46" s="10" t="s">
        <v>2</v>
      </c>
      <c r="D46" s="9" t="str">
        <f t="shared" si="28"/>
        <v>N/A</v>
      </c>
      <c r="E46" s="8"/>
      <c r="F46" s="8"/>
      <c r="G46" s="8"/>
      <c r="H46" s="8" t="s">
        <v>5</v>
      </c>
      <c r="I46" s="8" t="s">
        <v>5</v>
      </c>
      <c r="J46" s="10" t="s">
        <v>2</v>
      </c>
      <c r="K46" s="9" t="str">
        <f t="shared" si="29"/>
        <v>N/A</v>
      </c>
      <c r="L46" s="8"/>
      <c r="M46" s="8"/>
      <c r="O46" s="73" t="s">
        <v>4</v>
      </c>
      <c r="P46" s="76" t="s">
        <v>3</v>
      </c>
      <c r="Q46" s="105" t="s">
        <v>2</v>
      </c>
      <c r="R46" s="106" t="str">
        <f t="shared" si="30"/>
        <v>N/A</v>
      </c>
      <c r="S46" s="70"/>
      <c r="T46" s="70"/>
      <c r="V46" s="73" t="s">
        <v>4</v>
      </c>
      <c r="W46" s="114" t="s">
        <v>2</v>
      </c>
      <c r="X46" s="115" t="str">
        <f t="shared" si="32"/>
        <v>N/A</v>
      </c>
      <c r="Y46" s="109"/>
      <c r="Z46" s="109"/>
    </row>
    <row r="48" spans="1:26" x14ac:dyDescent="0.25">
      <c r="C48" s="7"/>
    </row>
    <row r="49" spans="1:26" x14ac:dyDescent="0.25">
      <c r="A49" s="6" t="s">
        <v>1</v>
      </c>
      <c r="H49" s="6" t="s">
        <v>1</v>
      </c>
    </row>
    <row r="50" spans="1:26" x14ac:dyDescent="0.25">
      <c r="A50" s="5" t="s">
        <v>0</v>
      </c>
      <c r="D50" s="1"/>
      <c r="H50" s="5" t="s">
        <v>0</v>
      </c>
      <c r="R50" s="1"/>
      <c r="X50" s="1"/>
    </row>
    <row r="51" spans="1:26" x14ac:dyDescent="0.25">
      <c r="D51" s="1"/>
      <c r="G51" s="3"/>
      <c r="I51" s="3"/>
      <c r="R51" s="1"/>
      <c r="X51" s="1"/>
    </row>
    <row r="52" spans="1:26" x14ac:dyDescent="0.25">
      <c r="A52" s="4"/>
      <c r="D52" s="1"/>
      <c r="E52" s="3"/>
      <c r="G52" s="2"/>
      <c r="H52" s="4"/>
      <c r="I52" s="2"/>
      <c r="J52" s="4"/>
      <c r="O52" s="4"/>
      <c r="R52" s="1"/>
      <c r="S52" s="3"/>
      <c r="V52" s="4"/>
      <c r="X52" s="1"/>
      <c r="Y52" s="3"/>
    </row>
    <row r="53" spans="1:26" x14ac:dyDescent="0.25">
      <c r="A53" s="4"/>
      <c r="C53" s="2"/>
      <c r="D53" s="1"/>
      <c r="E53" s="2"/>
      <c r="F53" s="4"/>
      <c r="G53" s="2"/>
      <c r="H53" s="4"/>
      <c r="I53" s="2"/>
      <c r="J53" s="4"/>
      <c r="O53" s="4"/>
      <c r="Q53" s="2"/>
      <c r="R53" s="1"/>
      <c r="S53" s="2"/>
      <c r="T53" s="4"/>
      <c r="V53" s="4"/>
      <c r="W53" s="2"/>
      <c r="X53" s="1"/>
      <c r="Y53" s="2"/>
      <c r="Z53" s="4"/>
    </row>
    <row r="54" spans="1:26" x14ac:dyDescent="0.25">
      <c r="A54" s="4"/>
      <c r="C54" s="2"/>
      <c r="D54" s="1"/>
      <c r="E54" s="2"/>
      <c r="F54" s="4"/>
      <c r="G54" s="2"/>
      <c r="H54" s="4"/>
      <c r="I54" s="2"/>
      <c r="J54" s="4"/>
      <c r="O54" s="4"/>
      <c r="Q54" s="2"/>
      <c r="R54" s="1"/>
      <c r="S54" s="2"/>
      <c r="T54" s="4"/>
      <c r="V54" s="4"/>
      <c r="W54" s="2"/>
      <c r="X54" s="1"/>
      <c r="Y54" s="2"/>
      <c r="Z54" s="4"/>
    </row>
    <row r="55" spans="1:26" x14ac:dyDescent="0.25">
      <c r="C55" s="2"/>
      <c r="D55" s="1"/>
      <c r="E55" s="2"/>
      <c r="F55" s="4"/>
      <c r="G55" s="2"/>
      <c r="I55" s="2"/>
      <c r="J55" s="4"/>
      <c r="Q55" s="2"/>
      <c r="R55" s="1"/>
      <c r="S55" s="2"/>
      <c r="T55" s="4"/>
      <c r="W55" s="2"/>
      <c r="X55" s="1"/>
      <c r="Y55" s="2"/>
      <c r="Z55" s="4"/>
    </row>
    <row r="56" spans="1:26" x14ac:dyDescent="0.25">
      <c r="C56" s="2"/>
      <c r="D56" s="1"/>
      <c r="E56" s="2"/>
      <c r="F56" s="4"/>
      <c r="G56" s="2"/>
      <c r="Q56" s="2"/>
      <c r="R56" s="1"/>
      <c r="S56" s="2"/>
      <c r="T56" s="4"/>
      <c r="W56" s="2"/>
      <c r="X56" s="1"/>
      <c r="Y56" s="2"/>
      <c r="Z56" s="4"/>
    </row>
    <row r="57" spans="1:26" x14ac:dyDescent="0.25">
      <c r="C57" s="2"/>
      <c r="D57" s="1"/>
      <c r="E57" s="2"/>
      <c r="F57" s="4"/>
      <c r="G57" s="2"/>
      <c r="Q57" s="2"/>
      <c r="R57" s="1"/>
      <c r="S57" s="2"/>
      <c r="T57" s="4"/>
      <c r="W57" s="2"/>
      <c r="X57" s="1"/>
      <c r="Y57" s="2"/>
      <c r="Z57" s="4"/>
    </row>
    <row r="58" spans="1:26" x14ac:dyDescent="0.25">
      <c r="C58" s="2"/>
      <c r="D58" s="1"/>
      <c r="E58" s="2"/>
      <c r="F58" s="4"/>
      <c r="G58" s="2"/>
      <c r="Q58" s="2"/>
      <c r="R58" s="1"/>
      <c r="S58" s="2"/>
      <c r="T58" s="4"/>
      <c r="W58" s="2"/>
      <c r="X58" s="1"/>
      <c r="Y58" s="2"/>
      <c r="Z58" s="4"/>
    </row>
    <row r="59" spans="1:26" x14ac:dyDescent="0.25">
      <c r="C59" s="2"/>
      <c r="D59" s="1"/>
      <c r="E59" s="2"/>
      <c r="F59" s="4"/>
      <c r="Q59" s="2"/>
      <c r="R59" s="1"/>
      <c r="S59" s="2"/>
      <c r="T59" s="4"/>
      <c r="W59" s="2"/>
      <c r="X59" s="1"/>
      <c r="Y59" s="2"/>
      <c r="Z59" s="4"/>
    </row>
    <row r="60" spans="1:26" x14ac:dyDescent="0.25">
      <c r="C60" s="2"/>
      <c r="D60" s="1"/>
      <c r="Q60" s="2"/>
      <c r="R60" s="1"/>
      <c r="W60" s="2"/>
      <c r="X60" s="1"/>
    </row>
    <row r="61" spans="1:26" x14ac:dyDescent="0.25">
      <c r="D61" s="1"/>
      <c r="R61" s="1"/>
      <c r="X61" s="1"/>
    </row>
    <row r="62" spans="1:26" x14ac:dyDescent="0.25">
      <c r="B62" s="3"/>
      <c r="C62" s="2"/>
      <c r="D62" s="1"/>
      <c r="P62" s="3"/>
      <c r="Q62" s="2"/>
      <c r="R62" s="1"/>
      <c r="W62" s="2"/>
      <c r="X62" s="1"/>
    </row>
    <row r="63" spans="1:26" x14ac:dyDescent="0.25">
      <c r="B63" s="3"/>
      <c r="C63" s="2"/>
      <c r="D63" s="1"/>
      <c r="P63" s="3"/>
      <c r="Q63" s="2"/>
      <c r="R63" s="1"/>
      <c r="W63" s="2"/>
      <c r="X63" s="1"/>
    </row>
    <row r="64" spans="1:26" x14ac:dyDescent="0.25">
      <c r="B64" s="3"/>
      <c r="C64" s="2"/>
      <c r="D64" s="1"/>
      <c r="P64" s="3"/>
      <c r="Q64" s="2"/>
      <c r="R64" s="1"/>
      <c r="W64" s="2"/>
      <c r="X64" s="1"/>
    </row>
    <row r="65" spans="2:26" x14ac:dyDescent="0.25">
      <c r="B65" s="3"/>
      <c r="C65" s="2"/>
      <c r="D65" s="1"/>
      <c r="P65" s="3"/>
      <c r="Q65" s="2"/>
      <c r="R65" s="1"/>
      <c r="W65" s="2"/>
      <c r="X65" s="1"/>
    </row>
    <row r="66" spans="2:26" x14ac:dyDescent="0.25">
      <c r="B66" s="3"/>
      <c r="C66" s="2"/>
      <c r="D66" s="1"/>
      <c r="E66" s="2"/>
      <c r="F66" s="4"/>
      <c r="P66" s="3"/>
      <c r="Q66" s="2"/>
      <c r="R66" s="1"/>
      <c r="S66" s="2"/>
      <c r="T66" s="4"/>
      <c r="W66" s="2"/>
      <c r="X66" s="1"/>
      <c r="Y66" s="2"/>
      <c r="Z66" s="4"/>
    </row>
    <row r="67" spans="2:26" x14ac:dyDescent="0.25">
      <c r="B67" s="3"/>
      <c r="C67" s="2"/>
      <c r="D67" s="1"/>
      <c r="E67" s="2"/>
      <c r="F67" s="4"/>
      <c r="P67" s="3"/>
      <c r="Q67" s="2"/>
      <c r="R67" s="1"/>
      <c r="S67" s="2"/>
      <c r="T67" s="4"/>
      <c r="W67" s="2"/>
      <c r="X67" s="1"/>
      <c r="Y67" s="2"/>
      <c r="Z67" s="4"/>
    </row>
    <row r="68" spans="2:26" x14ac:dyDescent="0.25">
      <c r="B68" s="3"/>
      <c r="C68" s="2"/>
      <c r="D68" s="1"/>
      <c r="P68" s="3"/>
      <c r="Q68" s="2"/>
      <c r="R68" s="1"/>
      <c r="W68" s="2"/>
      <c r="X68" s="1"/>
    </row>
    <row r="69" spans="2:26" x14ac:dyDescent="0.25">
      <c r="D69" s="1"/>
      <c r="R69" s="1"/>
      <c r="X69" s="1"/>
    </row>
    <row r="70" spans="2:26" x14ac:dyDescent="0.25">
      <c r="D70" s="1"/>
      <c r="R70" s="1"/>
      <c r="X70" s="1"/>
    </row>
    <row r="71" spans="2:26" x14ac:dyDescent="0.25">
      <c r="D71" s="1"/>
      <c r="R71" s="1"/>
      <c r="X71" s="1"/>
    </row>
    <row r="72" spans="2:26" x14ac:dyDescent="0.25">
      <c r="D72" s="1"/>
      <c r="R72" s="1"/>
      <c r="X72" s="1"/>
    </row>
    <row r="73" spans="2:26" x14ac:dyDescent="0.25">
      <c r="D73" s="1"/>
      <c r="R73" s="1"/>
      <c r="X73" s="1"/>
    </row>
    <row r="74" spans="2:26" x14ac:dyDescent="0.25">
      <c r="D74" s="1"/>
      <c r="R74" s="1"/>
      <c r="X74" s="1"/>
    </row>
    <row r="75" spans="2:26" x14ac:dyDescent="0.25">
      <c r="D75" s="1"/>
      <c r="R75" s="1"/>
      <c r="X75" s="1"/>
    </row>
    <row r="76" spans="2:26" x14ac:dyDescent="0.25">
      <c r="D76" s="1"/>
      <c r="R76" s="1"/>
      <c r="X76" s="1"/>
    </row>
    <row r="77" spans="2:26" x14ac:dyDescent="0.25">
      <c r="D77" s="1"/>
      <c r="R77" s="1"/>
      <c r="X77" s="1"/>
    </row>
  </sheetData>
  <mergeCells count="67">
    <mergeCell ref="F1:F2"/>
    <mergeCell ref="A1:A2"/>
    <mergeCell ref="B1:B2"/>
    <mergeCell ref="C1:C2"/>
    <mergeCell ref="D1:D2"/>
    <mergeCell ref="E1:E2"/>
    <mergeCell ref="T1:T2"/>
    <mergeCell ref="H1:H2"/>
    <mergeCell ref="I1:I2"/>
    <mergeCell ref="J1:J2"/>
    <mergeCell ref="K1:K2"/>
    <mergeCell ref="L1:L2"/>
    <mergeCell ref="M1:M2"/>
    <mergeCell ref="O1:O2"/>
    <mergeCell ref="P1:P2"/>
    <mergeCell ref="Q1:Q2"/>
    <mergeCell ref="R1:R2"/>
    <mergeCell ref="S1:S2"/>
    <mergeCell ref="B17:B18"/>
    <mergeCell ref="C17:C18"/>
    <mergeCell ref="D17:D18"/>
    <mergeCell ref="E17:E18"/>
    <mergeCell ref="F17:F18"/>
    <mergeCell ref="V1:V2"/>
    <mergeCell ref="W1:W2"/>
    <mergeCell ref="X1:X2"/>
    <mergeCell ref="Y1:Y2"/>
    <mergeCell ref="Z1:Z2"/>
    <mergeCell ref="T17:T18"/>
    <mergeCell ref="H17:H18"/>
    <mergeCell ref="I17:I18"/>
    <mergeCell ref="J17:J18"/>
    <mergeCell ref="K17:K18"/>
    <mergeCell ref="L17:L18"/>
    <mergeCell ref="M17:M18"/>
    <mergeCell ref="O17:O18"/>
    <mergeCell ref="P17:P18"/>
    <mergeCell ref="Q17:Q18"/>
    <mergeCell ref="R17:R18"/>
    <mergeCell ref="S17:S18"/>
    <mergeCell ref="B33:B34"/>
    <mergeCell ref="C33:C34"/>
    <mergeCell ref="D33:D34"/>
    <mergeCell ref="E33:E34"/>
    <mergeCell ref="F33:F34"/>
    <mergeCell ref="V17:V18"/>
    <mergeCell ref="W17:W18"/>
    <mergeCell ref="X17:X18"/>
    <mergeCell ref="Y17:Y18"/>
    <mergeCell ref="Z17:Z18"/>
    <mergeCell ref="T33:T34"/>
    <mergeCell ref="H33:H34"/>
    <mergeCell ref="I33:I34"/>
    <mergeCell ref="J33:J34"/>
    <mergeCell ref="K33:K34"/>
    <mergeCell ref="L33:L34"/>
    <mergeCell ref="M33:M34"/>
    <mergeCell ref="O33:O34"/>
    <mergeCell ref="P33:P34"/>
    <mergeCell ref="Q33:Q34"/>
    <mergeCell ref="R33:R34"/>
    <mergeCell ref="S33:S34"/>
    <mergeCell ref="V33:V34"/>
    <mergeCell ref="W33:W34"/>
    <mergeCell ref="X33:X34"/>
    <mergeCell ref="Y33:Y34"/>
    <mergeCell ref="Z33:Z34"/>
  </mergeCells>
  <conditionalFormatting sqref="F12">
    <cfRule type="cellIs" dxfId="0" priority="1" operator="notEqual">
      <formula>$F$29+$F$45</formula>
    </cfRule>
  </conditionalFormatting>
  <printOptions gridLines="1"/>
  <pageMargins left="0.75" right="0.25" top="0.75" bottom="0.75" header="0.3" footer="0.3"/>
  <pageSetup scale="72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>
      <selection activeCell="B32" sqref="B32:B33"/>
    </sheetView>
  </sheetViews>
  <sheetFormatPr defaultColWidth="9.109375" defaultRowHeight="14.4" x14ac:dyDescent="0.3"/>
  <cols>
    <col min="1" max="1" width="21.88671875" style="36" bestFit="1" customWidth="1"/>
    <col min="2" max="2" width="26.88671875" style="36" bestFit="1" customWidth="1"/>
    <col min="3" max="3" width="9.109375" style="36"/>
    <col min="4" max="4" width="21.88671875" style="36" bestFit="1" customWidth="1"/>
    <col min="5" max="5" width="26.88671875" style="36" bestFit="1" customWidth="1"/>
    <col min="6" max="16384" width="9.109375" style="36"/>
  </cols>
  <sheetData>
    <row r="1" spans="1:5" ht="18.75" customHeight="1" x14ac:dyDescent="0.3">
      <c r="A1" s="35" t="s">
        <v>40</v>
      </c>
      <c r="D1" s="35" t="s">
        <v>41</v>
      </c>
    </row>
    <row r="2" spans="1:5" ht="15" customHeight="1" x14ac:dyDescent="0.3">
      <c r="A2" s="37" t="s">
        <v>42</v>
      </c>
      <c r="B2" s="38">
        <v>42254</v>
      </c>
      <c r="D2" s="37" t="s">
        <v>42</v>
      </c>
      <c r="E2" s="38">
        <v>41155</v>
      </c>
    </row>
    <row r="3" spans="1:5" ht="15" customHeight="1" x14ac:dyDescent="0.3">
      <c r="A3" s="37" t="s">
        <v>43</v>
      </c>
      <c r="B3" s="38">
        <v>42319</v>
      </c>
      <c r="D3" s="37" t="s">
        <v>43</v>
      </c>
      <c r="E3" s="38">
        <v>41225</v>
      </c>
    </row>
    <row r="4" spans="1:5" ht="15" customHeight="1" x14ac:dyDescent="0.3">
      <c r="A4" s="37" t="s">
        <v>44</v>
      </c>
      <c r="B4" s="38">
        <v>42333</v>
      </c>
      <c r="D4" s="37" t="s">
        <v>44</v>
      </c>
      <c r="E4" s="38">
        <f>E5-1</f>
        <v>41234</v>
      </c>
    </row>
    <row r="5" spans="1:5" ht="15" customHeight="1" x14ac:dyDescent="0.3">
      <c r="A5" s="37" t="s">
        <v>45</v>
      </c>
      <c r="B5" s="38">
        <v>42334</v>
      </c>
      <c r="D5" s="37" t="s">
        <v>45</v>
      </c>
      <c r="E5" s="38">
        <v>41235</v>
      </c>
    </row>
    <row r="6" spans="1:5" ht="15" customHeight="1" x14ac:dyDescent="0.3">
      <c r="A6" s="37" t="s">
        <v>46</v>
      </c>
      <c r="B6" s="38">
        <v>42335</v>
      </c>
      <c r="D6" s="37" t="s">
        <v>46</v>
      </c>
      <c r="E6" s="38">
        <f>E5+1</f>
        <v>41236</v>
      </c>
    </row>
    <row r="7" spans="1:5" ht="15" customHeight="1" x14ac:dyDescent="0.3">
      <c r="A7" s="37" t="s">
        <v>47</v>
      </c>
      <c r="B7" s="38">
        <v>42362</v>
      </c>
      <c r="D7" s="37" t="s">
        <v>47</v>
      </c>
      <c r="E7" s="38">
        <v>41267</v>
      </c>
    </row>
    <row r="8" spans="1:5" ht="15" customHeight="1" x14ac:dyDescent="0.3">
      <c r="A8" s="37" t="s">
        <v>48</v>
      </c>
      <c r="B8" s="38">
        <v>42363</v>
      </c>
      <c r="D8" s="37" t="s">
        <v>48</v>
      </c>
      <c r="E8" s="38">
        <v>41268</v>
      </c>
    </row>
    <row r="9" spans="1:5" x14ac:dyDescent="0.3">
      <c r="A9" s="37" t="s">
        <v>48</v>
      </c>
      <c r="B9" s="38">
        <v>42366</v>
      </c>
      <c r="D9" s="37" t="s">
        <v>48</v>
      </c>
      <c r="E9" s="38">
        <v>41269</v>
      </c>
    </row>
    <row r="10" spans="1:5" x14ac:dyDescent="0.3">
      <c r="A10" s="37" t="s">
        <v>48</v>
      </c>
      <c r="B10" s="38">
        <v>42367</v>
      </c>
      <c r="D10" s="37" t="s">
        <v>48</v>
      </c>
      <c r="E10" s="38">
        <v>41270</v>
      </c>
    </row>
    <row r="11" spans="1:5" x14ac:dyDescent="0.3">
      <c r="A11" s="37" t="s">
        <v>48</v>
      </c>
      <c r="B11" s="38">
        <v>42368</v>
      </c>
      <c r="D11" s="37" t="s">
        <v>48</v>
      </c>
      <c r="E11" s="38">
        <v>41271</v>
      </c>
    </row>
    <row r="12" spans="1:5" x14ac:dyDescent="0.3">
      <c r="A12" s="37" t="s">
        <v>48</v>
      </c>
      <c r="B12" s="38">
        <v>42369</v>
      </c>
      <c r="D12" s="37" t="s">
        <v>48</v>
      </c>
      <c r="E12" s="38">
        <v>41274</v>
      </c>
    </row>
    <row r="13" spans="1:5" x14ac:dyDescent="0.3">
      <c r="A13" s="37" t="s">
        <v>49</v>
      </c>
      <c r="B13" s="38">
        <v>42370</v>
      </c>
      <c r="D13" s="37" t="s">
        <v>49</v>
      </c>
      <c r="E13" s="38">
        <v>41275</v>
      </c>
    </row>
    <row r="14" spans="1:5" x14ac:dyDescent="0.3">
      <c r="A14" s="37" t="s">
        <v>50</v>
      </c>
      <c r="B14" s="38">
        <v>42387</v>
      </c>
      <c r="D14" s="37" t="s">
        <v>50</v>
      </c>
      <c r="E14" s="38">
        <v>41295</v>
      </c>
    </row>
    <row r="15" spans="1:5" x14ac:dyDescent="0.3">
      <c r="A15" s="37" t="s">
        <v>51</v>
      </c>
      <c r="B15" s="38">
        <v>42429</v>
      </c>
      <c r="D15" s="37" t="s">
        <v>51</v>
      </c>
      <c r="E15" s="38">
        <v>41330</v>
      </c>
    </row>
    <row r="16" spans="1:5" x14ac:dyDescent="0.3">
      <c r="A16" s="37" t="s">
        <v>51</v>
      </c>
      <c r="B16" s="38">
        <v>42430</v>
      </c>
      <c r="D16" s="37" t="s">
        <v>51</v>
      </c>
      <c r="E16" s="38">
        <v>41331</v>
      </c>
    </row>
    <row r="17" spans="1:5" x14ac:dyDescent="0.3">
      <c r="A17" s="37" t="s">
        <v>51</v>
      </c>
      <c r="B17" s="38">
        <v>42431</v>
      </c>
      <c r="D17" s="37" t="s">
        <v>51</v>
      </c>
      <c r="E17" s="38">
        <v>41332</v>
      </c>
    </row>
    <row r="18" spans="1:5" x14ac:dyDescent="0.3">
      <c r="A18" s="37" t="s">
        <v>51</v>
      </c>
      <c r="B18" s="38">
        <v>42432</v>
      </c>
      <c r="D18" s="37" t="s">
        <v>51</v>
      </c>
      <c r="E18" s="38">
        <v>41333</v>
      </c>
    </row>
    <row r="19" spans="1:5" x14ac:dyDescent="0.3">
      <c r="A19" s="37" t="s">
        <v>51</v>
      </c>
      <c r="B19" s="38">
        <v>42433</v>
      </c>
      <c r="D19" s="37" t="s">
        <v>51</v>
      </c>
      <c r="E19" s="38">
        <v>41334</v>
      </c>
    </row>
    <row r="20" spans="1:5" x14ac:dyDescent="0.3">
      <c r="A20" s="37" t="s">
        <v>52</v>
      </c>
      <c r="B20" s="38">
        <v>42520</v>
      </c>
      <c r="D20" s="37" t="s">
        <v>52</v>
      </c>
      <c r="E20" s="38">
        <v>41421</v>
      </c>
    </row>
    <row r="21" spans="1:5" x14ac:dyDescent="0.3">
      <c r="A21" s="37" t="s">
        <v>53</v>
      </c>
      <c r="B21" s="38">
        <v>42555</v>
      </c>
      <c r="D21" s="37" t="s">
        <v>53</v>
      </c>
      <c r="E21" s="38">
        <v>41459</v>
      </c>
    </row>
    <row r="22" spans="1:5" x14ac:dyDescent="0.3">
      <c r="A22" s="37" t="s">
        <v>42</v>
      </c>
      <c r="B22" s="38">
        <v>42618</v>
      </c>
      <c r="D22" s="37" t="s">
        <v>42</v>
      </c>
      <c r="E22" s="38">
        <v>41519</v>
      </c>
    </row>
    <row r="23" spans="1:5" x14ac:dyDescent="0.3">
      <c r="A23" s="37" t="s">
        <v>43</v>
      </c>
      <c r="B23" s="38">
        <v>42685</v>
      </c>
      <c r="D23" s="37" t="s">
        <v>43</v>
      </c>
      <c r="E23" s="38">
        <v>41589</v>
      </c>
    </row>
    <row r="24" spans="1:5" x14ac:dyDescent="0.3">
      <c r="A24" s="37" t="s">
        <v>44</v>
      </c>
      <c r="B24" s="38">
        <v>42697</v>
      </c>
      <c r="D24" s="37" t="s">
        <v>44</v>
      </c>
      <c r="E24" s="38">
        <f>E25-1</f>
        <v>41605</v>
      </c>
    </row>
    <row r="25" spans="1:5" x14ac:dyDescent="0.3">
      <c r="A25" s="37" t="s">
        <v>45</v>
      </c>
      <c r="B25" s="38">
        <v>42698</v>
      </c>
      <c r="D25" s="37" t="s">
        <v>45</v>
      </c>
      <c r="E25" s="38">
        <v>41606</v>
      </c>
    </row>
    <row r="26" spans="1:5" x14ac:dyDescent="0.3">
      <c r="A26" s="37" t="s">
        <v>46</v>
      </c>
      <c r="B26" s="38">
        <v>42699</v>
      </c>
      <c r="D26" s="37" t="s">
        <v>46</v>
      </c>
      <c r="E26" s="38">
        <f>E25+1</f>
        <v>41607</v>
      </c>
    </row>
    <row r="27" spans="1:5" x14ac:dyDescent="0.3">
      <c r="A27" s="37" t="s">
        <v>47</v>
      </c>
      <c r="B27" s="38">
        <v>42728</v>
      </c>
      <c r="D27" s="37" t="s">
        <v>47</v>
      </c>
      <c r="E27" s="38">
        <v>41632</v>
      </c>
    </row>
    <row r="28" spans="1:5" x14ac:dyDescent="0.3">
      <c r="A28" s="37" t="s">
        <v>48</v>
      </c>
      <c r="B28" s="38">
        <v>42729</v>
      </c>
      <c r="D28" s="37" t="s">
        <v>48</v>
      </c>
      <c r="E28" s="38">
        <v>41633</v>
      </c>
    </row>
    <row r="29" spans="1:5" x14ac:dyDescent="0.3">
      <c r="A29" s="37" t="s">
        <v>53</v>
      </c>
      <c r="B29" s="38">
        <v>41824</v>
      </c>
      <c r="D29" s="37" t="s">
        <v>48</v>
      </c>
      <c r="E29" s="38">
        <v>41634</v>
      </c>
    </row>
    <row r="30" spans="1:5" x14ac:dyDescent="0.3">
      <c r="B30" s="38"/>
      <c r="D30" s="37" t="s">
        <v>48</v>
      </c>
      <c r="E30" s="38">
        <v>41635</v>
      </c>
    </row>
    <row r="31" spans="1:5" x14ac:dyDescent="0.3">
      <c r="B31" s="38"/>
      <c r="D31" s="37" t="s">
        <v>48</v>
      </c>
      <c r="E31" s="38">
        <v>41638</v>
      </c>
    </row>
    <row r="32" spans="1:5" x14ac:dyDescent="0.3">
      <c r="D32" s="37" t="s">
        <v>48</v>
      </c>
      <c r="E32" s="38">
        <v>41639</v>
      </c>
    </row>
    <row r="33" spans="1:5" x14ac:dyDescent="0.3">
      <c r="D33" s="37" t="s">
        <v>49</v>
      </c>
      <c r="E33" s="38">
        <v>41640</v>
      </c>
    </row>
    <row r="34" spans="1:5" x14ac:dyDescent="0.3">
      <c r="D34" s="37" t="s">
        <v>50</v>
      </c>
      <c r="E34" s="38">
        <v>41659</v>
      </c>
    </row>
    <row r="35" spans="1:5" x14ac:dyDescent="0.3">
      <c r="D35" s="37" t="s">
        <v>51</v>
      </c>
      <c r="E35" s="38">
        <v>41701</v>
      </c>
    </row>
    <row r="36" spans="1:5" x14ac:dyDescent="0.3">
      <c r="D36" s="37" t="s">
        <v>51</v>
      </c>
      <c r="E36" s="38">
        <f>E35+1</f>
        <v>41702</v>
      </c>
    </row>
    <row r="37" spans="1:5" x14ac:dyDescent="0.3">
      <c r="D37" s="37" t="s">
        <v>51</v>
      </c>
      <c r="E37" s="38">
        <f t="shared" ref="E37:E39" si="0">E36+1</f>
        <v>41703</v>
      </c>
    </row>
    <row r="38" spans="1:5" x14ac:dyDescent="0.3">
      <c r="D38" s="37" t="s">
        <v>51</v>
      </c>
      <c r="E38" s="38">
        <f t="shared" si="0"/>
        <v>41704</v>
      </c>
    </row>
    <row r="39" spans="1:5" x14ac:dyDescent="0.3">
      <c r="D39" s="37" t="s">
        <v>51</v>
      </c>
      <c r="E39" s="38">
        <f t="shared" si="0"/>
        <v>41705</v>
      </c>
    </row>
    <row r="40" spans="1:5" x14ac:dyDescent="0.3">
      <c r="D40" s="37" t="s">
        <v>52</v>
      </c>
      <c r="E40" s="38">
        <v>41785</v>
      </c>
    </row>
    <row r="41" spans="1:5" x14ac:dyDescent="0.3">
      <c r="A41" s="37"/>
      <c r="D41" s="37" t="s">
        <v>53</v>
      </c>
      <c r="E41" s="38">
        <v>41824</v>
      </c>
    </row>
    <row r="42" spans="1:5" x14ac:dyDescent="0.3">
      <c r="A42" s="37"/>
      <c r="D42" s="37" t="s">
        <v>42</v>
      </c>
      <c r="E42" s="38">
        <v>41883</v>
      </c>
    </row>
    <row r="43" spans="1:5" x14ac:dyDescent="0.3">
      <c r="A43" s="37"/>
      <c r="D43" s="37" t="s">
        <v>43</v>
      </c>
      <c r="E43" s="38">
        <v>41954</v>
      </c>
    </row>
    <row r="44" spans="1:5" x14ac:dyDescent="0.3">
      <c r="A44" s="37"/>
      <c r="D44" s="37" t="s">
        <v>44</v>
      </c>
      <c r="E44" s="38">
        <v>41969</v>
      </c>
    </row>
    <row r="45" spans="1:5" x14ac:dyDescent="0.3">
      <c r="D45" s="37" t="s">
        <v>45</v>
      </c>
      <c r="E45" s="38">
        <v>41970</v>
      </c>
    </row>
    <row r="46" spans="1:5" x14ac:dyDescent="0.3">
      <c r="D46" s="37" t="s">
        <v>46</v>
      </c>
      <c r="E46" s="38">
        <v>41971</v>
      </c>
    </row>
    <row r="47" spans="1:5" x14ac:dyDescent="0.3">
      <c r="D47" s="37" t="s">
        <v>47</v>
      </c>
      <c r="E47" s="38">
        <v>41997</v>
      </c>
    </row>
    <row r="48" spans="1:5" x14ac:dyDescent="0.3">
      <c r="D48" s="37" t="s">
        <v>48</v>
      </c>
      <c r="E48" s="38">
        <v>41998</v>
      </c>
    </row>
    <row r="49" spans="2:5" x14ac:dyDescent="0.3">
      <c r="B49" s="38">
        <f>B48+1</f>
        <v>1</v>
      </c>
      <c r="D49" s="37" t="s">
        <v>48</v>
      </c>
      <c r="E49" s="38">
        <v>41999</v>
      </c>
    </row>
    <row r="50" spans="2:5" x14ac:dyDescent="0.3">
      <c r="D50" s="37" t="s">
        <v>48</v>
      </c>
      <c r="E50" s="38">
        <v>42002</v>
      </c>
    </row>
    <row r="51" spans="2:5" x14ac:dyDescent="0.3">
      <c r="D51" s="37" t="s">
        <v>48</v>
      </c>
      <c r="E51" s="38">
        <v>42003</v>
      </c>
    </row>
    <row r="52" spans="2:5" x14ac:dyDescent="0.3">
      <c r="D52" s="37" t="s">
        <v>48</v>
      </c>
      <c r="E52" s="38">
        <v>42004</v>
      </c>
    </row>
    <row r="53" spans="2:5" x14ac:dyDescent="0.3">
      <c r="D53" s="37" t="s">
        <v>49</v>
      </c>
      <c r="E53" s="38">
        <v>42005</v>
      </c>
    </row>
    <row r="54" spans="2:5" x14ac:dyDescent="0.3">
      <c r="D54" s="37" t="s">
        <v>50</v>
      </c>
      <c r="E54" s="38">
        <v>42023</v>
      </c>
    </row>
    <row r="55" spans="2:5" x14ac:dyDescent="0.3">
      <c r="D55" s="37" t="s">
        <v>51</v>
      </c>
      <c r="E55" s="38">
        <v>42065</v>
      </c>
    </row>
    <row r="56" spans="2:5" x14ac:dyDescent="0.3">
      <c r="D56" s="37" t="s">
        <v>51</v>
      </c>
      <c r="E56" s="38">
        <f>E55+1</f>
        <v>42066</v>
      </c>
    </row>
    <row r="57" spans="2:5" x14ac:dyDescent="0.3">
      <c r="D57" s="37" t="s">
        <v>51</v>
      </c>
      <c r="E57" s="38">
        <f t="shared" ref="E57:E59" si="1">E56+1</f>
        <v>42067</v>
      </c>
    </row>
    <row r="58" spans="2:5" x14ac:dyDescent="0.3">
      <c r="D58" s="37" t="s">
        <v>51</v>
      </c>
      <c r="E58" s="38">
        <f t="shared" si="1"/>
        <v>42068</v>
      </c>
    </row>
    <row r="59" spans="2:5" x14ac:dyDescent="0.3">
      <c r="D59" s="37" t="s">
        <v>51</v>
      </c>
      <c r="E59" s="38">
        <f t="shared" si="1"/>
        <v>42069</v>
      </c>
    </row>
    <row r="60" spans="2:5" x14ac:dyDescent="0.3">
      <c r="D60" s="37" t="s">
        <v>54</v>
      </c>
      <c r="E60" s="38">
        <v>42139</v>
      </c>
    </row>
    <row r="61" spans="2:5" x14ac:dyDescent="0.3">
      <c r="D61" s="37" t="s">
        <v>54</v>
      </c>
      <c r="E61" s="38">
        <v>42146</v>
      </c>
    </row>
    <row r="62" spans="2:5" x14ac:dyDescent="0.3">
      <c r="D62" s="37" t="s">
        <v>52</v>
      </c>
      <c r="E62" s="38">
        <v>42149</v>
      </c>
    </row>
    <row r="63" spans="2:5" x14ac:dyDescent="0.3">
      <c r="D63" s="37" t="s">
        <v>54</v>
      </c>
      <c r="E63" s="38">
        <v>42153</v>
      </c>
    </row>
    <row r="64" spans="2:5" x14ac:dyDescent="0.3">
      <c r="D64" s="37" t="s">
        <v>54</v>
      </c>
      <c r="E64" s="38">
        <f>E63+7</f>
        <v>42160</v>
      </c>
    </row>
    <row r="65" spans="4:5" x14ac:dyDescent="0.3">
      <c r="D65" s="37" t="s">
        <v>54</v>
      </c>
      <c r="E65" s="38">
        <f>E64+7</f>
        <v>42167</v>
      </c>
    </row>
    <row r="66" spans="4:5" x14ac:dyDescent="0.3">
      <c r="D66" s="37" t="s">
        <v>54</v>
      </c>
      <c r="E66" s="38">
        <f>E65+7</f>
        <v>42174</v>
      </c>
    </row>
    <row r="67" spans="4:5" x14ac:dyDescent="0.3">
      <c r="D67" s="37" t="s">
        <v>54</v>
      </c>
      <c r="E67" s="38">
        <f>E66+7</f>
        <v>42181</v>
      </c>
    </row>
    <row r="68" spans="4:5" x14ac:dyDescent="0.3">
      <c r="D68" s="37" t="s">
        <v>54</v>
      </c>
      <c r="E68" s="38">
        <f>E67+7</f>
        <v>42188</v>
      </c>
    </row>
    <row r="69" spans="4:5" x14ac:dyDescent="0.3">
      <c r="D69" s="37" t="s">
        <v>53</v>
      </c>
      <c r="E69" s="38">
        <v>42189</v>
      </c>
    </row>
    <row r="70" spans="4:5" x14ac:dyDescent="0.3">
      <c r="D70" s="37" t="s">
        <v>54</v>
      </c>
      <c r="E70" s="38">
        <f>E68+7</f>
        <v>42195</v>
      </c>
    </row>
    <row r="71" spans="4:5" x14ac:dyDescent="0.3">
      <c r="D71" s="37" t="s">
        <v>54</v>
      </c>
      <c r="E71" s="38">
        <f>E70+7</f>
        <v>42202</v>
      </c>
    </row>
    <row r="72" spans="4:5" x14ac:dyDescent="0.3">
      <c r="D72" s="37" t="s">
        <v>54</v>
      </c>
      <c r="E72" s="38">
        <f>E71+7</f>
        <v>42209</v>
      </c>
    </row>
    <row r="73" spans="4:5" x14ac:dyDescent="0.3">
      <c r="D73" s="37" t="s">
        <v>54</v>
      </c>
      <c r="E73" s="38">
        <f>E72+7</f>
        <v>42216</v>
      </c>
    </row>
    <row r="74" spans="4:5" x14ac:dyDescent="0.3">
      <c r="D74" s="37" t="s">
        <v>42</v>
      </c>
      <c r="E74" s="38">
        <v>42254</v>
      </c>
    </row>
    <row r="75" spans="4:5" x14ac:dyDescent="0.3">
      <c r="D75" s="37" t="s">
        <v>43</v>
      </c>
      <c r="E75" s="38">
        <v>42319</v>
      </c>
    </row>
    <row r="76" spans="4:5" x14ac:dyDescent="0.3">
      <c r="D76" s="37" t="s">
        <v>44</v>
      </c>
      <c r="E76" s="38">
        <v>42333</v>
      </c>
    </row>
    <row r="77" spans="4:5" x14ac:dyDescent="0.3">
      <c r="D77" s="37" t="s">
        <v>45</v>
      </c>
      <c r="E77" s="38">
        <v>42334</v>
      </c>
    </row>
    <row r="78" spans="4:5" x14ac:dyDescent="0.3">
      <c r="D78" s="37" t="s">
        <v>46</v>
      </c>
      <c r="E78" s="38">
        <v>42335</v>
      </c>
    </row>
    <row r="79" spans="4:5" x14ac:dyDescent="0.3">
      <c r="D79" s="37" t="s">
        <v>47</v>
      </c>
      <c r="E79" s="38">
        <v>42362</v>
      </c>
    </row>
    <row r="80" spans="4:5" x14ac:dyDescent="0.3">
      <c r="D80" s="37" t="s">
        <v>48</v>
      </c>
      <c r="E80" s="38">
        <v>42363</v>
      </c>
    </row>
    <row r="81" spans="4:5" x14ac:dyDescent="0.3">
      <c r="D81" s="37" t="s">
        <v>48</v>
      </c>
      <c r="E81" s="38">
        <v>42366</v>
      </c>
    </row>
    <row r="82" spans="4:5" x14ac:dyDescent="0.3">
      <c r="D82" s="37" t="s">
        <v>48</v>
      </c>
      <c r="E82" s="38">
        <v>42367</v>
      </c>
    </row>
    <row r="83" spans="4:5" x14ac:dyDescent="0.3">
      <c r="D83" s="37" t="s">
        <v>48</v>
      </c>
      <c r="E83" s="38">
        <v>42368</v>
      </c>
    </row>
    <row r="84" spans="4:5" x14ac:dyDescent="0.3">
      <c r="D84" s="37" t="s">
        <v>48</v>
      </c>
      <c r="E84" s="38">
        <v>42369</v>
      </c>
    </row>
    <row r="85" spans="4:5" x14ac:dyDescent="0.3">
      <c r="D85" s="37" t="s">
        <v>49</v>
      </c>
      <c r="E85" s="38">
        <v>42370</v>
      </c>
    </row>
    <row r="86" spans="4:5" x14ac:dyDescent="0.3">
      <c r="D86" s="37" t="s">
        <v>50</v>
      </c>
      <c r="E86" s="38">
        <v>42387</v>
      </c>
    </row>
    <row r="87" spans="4:5" x14ac:dyDescent="0.3">
      <c r="D87" s="37" t="s">
        <v>51</v>
      </c>
      <c r="E87" s="38">
        <v>42429</v>
      </c>
    </row>
    <row r="88" spans="4:5" x14ac:dyDescent="0.3">
      <c r="D88" s="37" t="s">
        <v>51</v>
      </c>
      <c r="E88" s="38">
        <v>42430</v>
      </c>
    </row>
    <row r="89" spans="4:5" x14ac:dyDescent="0.3">
      <c r="D89" s="37" t="s">
        <v>51</v>
      </c>
      <c r="E89" s="38">
        <v>42431</v>
      </c>
    </row>
    <row r="90" spans="4:5" x14ac:dyDescent="0.3">
      <c r="D90" s="37" t="s">
        <v>51</v>
      </c>
      <c r="E90" s="38">
        <v>42432</v>
      </c>
    </row>
    <row r="91" spans="4:5" x14ac:dyDescent="0.3">
      <c r="D91" s="37" t="s">
        <v>51</v>
      </c>
      <c r="E91" s="38">
        <v>42433</v>
      </c>
    </row>
    <row r="92" spans="4:5" x14ac:dyDescent="0.3">
      <c r="D92" s="37" t="s">
        <v>54</v>
      </c>
      <c r="E92" s="38">
        <v>42503</v>
      </c>
    </row>
    <row r="93" spans="4:5" x14ac:dyDescent="0.3">
      <c r="D93" s="37" t="s">
        <v>54</v>
      </c>
      <c r="E93" s="38">
        <v>42510</v>
      </c>
    </row>
    <row r="94" spans="4:5" x14ac:dyDescent="0.3">
      <c r="D94" s="37" t="s">
        <v>54</v>
      </c>
      <c r="E94" s="38">
        <v>42517</v>
      </c>
    </row>
    <row r="95" spans="4:5" x14ac:dyDescent="0.3">
      <c r="D95" s="37" t="s">
        <v>52</v>
      </c>
      <c r="E95" s="38">
        <v>42520</v>
      </c>
    </row>
    <row r="96" spans="4:5" x14ac:dyDescent="0.3">
      <c r="D96" s="37" t="s">
        <v>54</v>
      </c>
      <c r="E96" s="38">
        <v>42524</v>
      </c>
    </row>
    <row r="97" spans="4:5" x14ac:dyDescent="0.3">
      <c r="D97" s="37" t="s">
        <v>54</v>
      </c>
      <c r="E97" s="38">
        <v>42531</v>
      </c>
    </row>
    <row r="98" spans="4:5" x14ac:dyDescent="0.3">
      <c r="D98" s="37" t="s">
        <v>54</v>
      </c>
      <c r="E98" s="38">
        <v>42538</v>
      </c>
    </row>
    <row r="99" spans="4:5" x14ac:dyDescent="0.3">
      <c r="D99" s="37" t="s">
        <v>54</v>
      </c>
      <c r="E99" s="38">
        <v>42545</v>
      </c>
    </row>
    <row r="100" spans="4:5" x14ac:dyDescent="0.3">
      <c r="D100" s="37" t="s">
        <v>54</v>
      </c>
      <c r="E100" s="38">
        <v>42552</v>
      </c>
    </row>
    <row r="101" spans="4:5" x14ac:dyDescent="0.3">
      <c r="D101" s="37" t="s">
        <v>53</v>
      </c>
      <c r="E101" s="38">
        <v>42555</v>
      </c>
    </row>
    <row r="102" spans="4:5" x14ac:dyDescent="0.3">
      <c r="D102" s="37" t="s">
        <v>54</v>
      </c>
      <c r="E102" s="38">
        <v>42559</v>
      </c>
    </row>
    <row r="103" spans="4:5" x14ac:dyDescent="0.3">
      <c r="D103" s="37" t="s">
        <v>54</v>
      </c>
      <c r="E103" s="38">
        <v>42566</v>
      </c>
    </row>
    <row r="104" spans="4:5" x14ac:dyDescent="0.3">
      <c r="D104" s="37" t="s">
        <v>54</v>
      </c>
      <c r="E104" s="38">
        <v>42573</v>
      </c>
    </row>
    <row r="105" spans="4:5" x14ac:dyDescent="0.3">
      <c r="D105" s="37" t="s">
        <v>54</v>
      </c>
      <c r="E105" s="38">
        <v>42580</v>
      </c>
    </row>
    <row r="106" spans="4:5" x14ac:dyDescent="0.3">
      <c r="D106" s="37" t="s">
        <v>42</v>
      </c>
      <c r="E106" s="38">
        <v>42618</v>
      </c>
    </row>
    <row r="107" spans="4:5" x14ac:dyDescent="0.3">
      <c r="D107" s="37" t="s">
        <v>43</v>
      </c>
      <c r="E107" s="38">
        <v>42685</v>
      </c>
    </row>
    <row r="108" spans="4:5" x14ac:dyDescent="0.3">
      <c r="D108" s="37" t="s">
        <v>44</v>
      </c>
      <c r="E108" s="38">
        <v>42697</v>
      </c>
    </row>
    <row r="109" spans="4:5" x14ac:dyDescent="0.3">
      <c r="D109" s="37" t="s">
        <v>45</v>
      </c>
      <c r="E109" s="38">
        <v>42698</v>
      </c>
    </row>
    <row r="110" spans="4:5" x14ac:dyDescent="0.3">
      <c r="D110" s="37" t="s">
        <v>46</v>
      </c>
      <c r="E110" s="38">
        <v>42699</v>
      </c>
    </row>
    <row r="111" spans="4:5" x14ac:dyDescent="0.3">
      <c r="D111" s="37" t="s">
        <v>47</v>
      </c>
      <c r="E111" s="38">
        <v>42728</v>
      </c>
    </row>
    <row r="112" spans="4:5" x14ac:dyDescent="0.3">
      <c r="D112" s="37" t="s">
        <v>48</v>
      </c>
      <c r="E112" s="38">
        <v>42729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ACYR15-16</vt:lpstr>
      <vt:lpstr>ACYR16-17</vt:lpstr>
      <vt:lpstr>Holidays</vt:lpstr>
      <vt:lpstr>holiday</vt:lpstr>
      <vt:lpstr>Holidays!holidays</vt:lpstr>
      <vt:lpstr>'ACYR16-17'!Print_Area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 McGrath</dc:creator>
  <cp:lastModifiedBy>Deanna McGrath</cp:lastModifiedBy>
  <cp:lastPrinted>2016-10-11T11:59:10Z</cp:lastPrinted>
  <dcterms:created xsi:type="dcterms:W3CDTF">2016-01-13T15:08:50Z</dcterms:created>
  <dcterms:modified xsi:type="dcterms:W3CDTF">2016-10-11T12:03:49Z</dcterms:modified>
</cp:coreProperties>
</file>